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tonija\Downloads\"/>
    </mc:Choice>
  </mc:AlternateContent>
  <xr:revisionPtr revIDLastSave="0" documentId="13_ncr:1_{653A2B84-B9D8-46A4-83C9-D3DF092B69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zvještaj o izvršenju proračuna" sheetId="1" r:id="rId1"/>
    <sheet name="Prihodi i rashodi prema ekonoms" sheetId="2" r:id="rId2"/>
    <sheet name="Prihodi i rashodi prema izvorim" sheetId="3" r:id="rId3"/>
    <sheet name="Rashodi prema funkcijskoj klasi" sheetId="4" r:id="rId4"/>
    <sheet name="Račun financiranja prema ekonom" sheetId="5" r:id="rId5"/>
    <sheet name="Račun financiranja prema izvori" sheetId="6" r:id="rId6"/>
    <sheet name="Izvršenje po organizacijskoj kl" sheetId="7" r:id="rId7"/>
    <sheet name="Izvršenje po programskoj klasif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0" i="1" l="1"/>
  <c r="S11" i="1"/>
  <c r="M12" i="1"/>
  <c r="O12" i="1"/>
  <c r="Q12" i="1"/>
  <c r="S12" i="1"/>
  <c r="S13" i="1"/>
  <c r="S15" i="1"/>
  <c r="M16" i="1"/>
  <c r="Q16" i="1"/>
  <c r="S16" i="1" s="1"/>
  <c r="S21" i="1"/>
  <c r="M24" i="1"/>
  <c r="Q24" i="1"/>
  <c r="U11" i="1" l="1"/>
  <c r="U12" i="1"/>
  <c r="U13" i="1"/>
  <c r="U14" i="1"/>
  <c r="U15" i="1"/>
  <c r="U16" i="1"/>
  <c r="U10" i="1"/>
  <c r="U15" i="6"/>
  <c r="U14" i="5"/>
  <c r="U13" i="5"/>
  <c r="U11" i="5"/>
  <c r="Q21" i="3"/>
  <c r="U19" i="3"/>
  <c r="Q11" i="3"/>
  <c r="M21" i="3"/>
  <c r="S21" i="3" s="1"/>
  <c r="M18" i="3"/>
  <c r="M17" i="3" s="1"/>
  <c r="Q18" i="3"/>
  <c r="U18" i="3"/>
  <c r="U12" i="3"/>
  <c r="S12" i="3"/>
  <c r="U11" i="3"/>
  <c r="S11" i="3"/>
  <c r="U21" i="1"/>
  <c r="Q17" i="3" l="1"/>
  <c r="U21" i="3"/>
  <c r="S18" i="3"/>
  <c r="S19" i="3"/>
  <c r="O19" i="2" l="1"/>
  <c r="O10" i="2" s="1"/>
  <c r="U22" i="2"/>
  <c r="S24" i="2"/>
  <c r="U24" i="2"/>
  <c r="S25" i="2"/>
  <c r="U25" i="2"/>
  <c r="O17" i="2" l="1"/>
  <c r="O14" i="2"/>
  <c r="O12" i="2"/>
  <c r="O63" i="2"/>
  <c r="O53" i="2"/>
  <c r="O46" i="2"/>
  <c r="O42" i="2"/>
  <c r="O38" i="2"/>
  <c r="O36" i="2"/>
  <c r="O34" i="2"/>
  <c r="M10" i="2"/>
  <c r="Q10" i="2"/>
  <c r="S26" i="2"/>
  <c r="S28" i="2"/>
  <c r="U28" i="2"/>
  <c r="S29" i="2"/>
  <c r="U29" i="2"/>
  <c r="S30" i="2"/>
  <c r="U30" i="2"/>
  <c r="S31" i="2"/>
  <c r="O33" i="2" l="1"/>
  <c r="O41" i="2"/>
  <c r="S11" i="2"/>
  <c r="S12" i="2"/>
  <c r="S13" i="2"/>
  <c r="S14" i="2"/>
  <c r="S15" i="2"/>
  <c r="S16" i="2"/>
  <c r="S17" i="2"/>
  <c r="S18" i="2"/>
  <c r="S19" i="2"/>
  <c r="S20" i="2"/>
  <c r="S2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10" i="2"/>
  <c r="U11" i="2"/>
  <c r="U12" i="2"/>
  <c r="U16" i="2"/>
  <c r="U17" i="2"/>
  <c r="U19" i="2"/>
  <c r="U20" i="2"/>
  <c r="U32" i="2"/>
  <c r="U33" i="2"/>
  <c r="U34" i="2"/>
  <c r="U36" i="2"/>
  <c r="U38" i="2"/>
  <c r="U41" i="2"/>
  <c r="U42" i="2"/>
  <c r="U46" i="2"/>
  <c r="U53" i="2"/>
  <c r="U63" i="2"/>
  <c r="U72" i="2"/>
  <c r="U73" i="2"/>
  <c r="U78" i="2"/>
  <c r="U79" i="2"/>
  <c r="U80" i="2"/>
  <c r="U84" i="2"/>
  <c r="U10" i="2"/>
</calcChain>
</file>

<file path=xl/sharedStrings.xml><?xml version="1.0" encoding="utf-8"?>
<sst xmlns="http://schemas.openxmlformats.org/spreadsheetml/2006/main" count="966" uniqueCount="284">
  <si>
    <t>OŠ BANIJA</t>
  </si>
  <si>
    <t>Datum:</t>
  </si>
  <si>
    <t/>
  </si>
  <si>
    <t>Vrijeme:</t>
  </si>
  <si>
    <t>DR. GAJE PETROVIĆA 5</t>
  </si>
  <si>
    <t>47000 KARLOVAC</t>
  </si>
  <si>
    <t>OIB: 96061516265</t>
  </si>
  <si>
    <t>Izvještaj o izvršenju proračuna</t>
  </si>
  <si>
    <t>Za razdoblje od 01.01.2024. do 30.06.2024.</t>
  </si>
  <si>
    <t>Račun / opis</t>
  </si>
  <si>
    <t>Izvršenje 2023.</t>
  </si>
  <si>
    <t>Izvršenje 2024.</t>
  </si>
  <si>
    <t>A. RAČUN PRIHODA I RASHODA</t>
  </si>
  <si>
    <t>1</t>
  </si>
  <si>
    <t>2</t>
  </si>
  <si>
    <t>3</t>
  </si>
  <si>
    <t>4</t>
  </si>
  <si>
    <t>6 Prihodi poslovanja</t>
  </si>
  <si>
    <t>7 Prihodi od prodaje nefinancijske imovine</t>
  </si>
  <si>
    <t xml:space="preserve"> UKUPNI PRIHODI</t>
  </si>
  <si>
    <t>3 Rashodi poslovanja</t>
  </si>
  <si>
    <t>4 Rashodi za nabavu nefinancijske imovine</t>
  </si>
  <si>
    <t xml:space="preserve"> UKUPNI RASHODI</t>
  </si>
  <si>
    <t xml:space="preserve"> VIŠAK / MANJAK</t>
  </si>
  <si>
    <t>B. RAČUN ZADUŽIVANJA / FINANCIRANJA</t>
  </si>
  <si>
    <t>8 Primici od financijske imovine i zaduživanja</t>
  </si>
  <si>
    <t>5 Izdaci za financijsku imovinu i otplate zajmova</t>
  </si>
  <si>
    <t xml:space="preserve"> NETO ZADUŽIVANJE</t>
  </si>
  <si>
    <t xml:space="preserve"> UKUPNI DONOS VIŠKA / MANJKA IZ PRETHODNE(IH) GODINA</t>
  </si>
  <si>
    <t xml:space="preserve"> VIŠAK / MANJAK IZ PRETHODNE(IH) GODINE KOJI ĆE SE POKRITI / RASPOREDITI</t>
  </si>
  <si>
    <t>VIŠAK / MANJAK + NETO ZADUŽIVANJE / FINANCIRANJE + KORIŠTENO U PRETHODNIM GODINAMA</t>
  </si>
  <si>
    <t xml:space="preserve"> REZULTAT GODINE</t>
  </si>
  <si>
    <t>Prihodi i rashodi prema ekonomskoj klasifikaciji</t>
  </si>
  <si>
    <t>63 Pomoći iz inozemstva i od subjekata unutar općeg proračuna</t>
  </si>
  <si>
    <t>636 Pomoći proračunskim korisnicima iz proračuna koji im nije nadležan</t>
  </si>
  <si>
    <t>6361 Tekuće pomoći proračunskim korisnicima iz proračuna koji im nije nadležan</t>
  </si>
  <si>
    <t>638 Pomoći temeljem prijenosa EU sredstava</t>
  </si>
  <si>
    <t>6381 Tekuće pomoći temeljem prijenosa EU sredstava</t>
  </si>
  <si>
    <t>65 Prihodi od upravnih i administrativnih pristojbi, pristojbi po posebnim propisima i naknada</t>
  </si>
  <si>
    <t>652 Prihodi po posebnim propisima</t>
  </si>
  <si>
    <t>6526 Ostali nespomenuti prihodi</t>
  </si>
  <si>
    <t>66 Prihodi od prodaje proizvoda i robe te pruženih usluga i prihodi od donacija</t>
  </si>
  <si>
    <t>661 Prihodi od prodaje proizvoda i robe te pruženih usluga</t>
  </si>
  <si>
    <t>6615 Prihodi od pruženih usluga</t>
  </si>
  <si>
    <t>72 Prihodi od prodaje proizvedene dugotrajne imovine</t>
  </si>
  <si>
    <t>721 Prihodi od prodaje građevinskih objekata</t>
  </si>
  <si>
    <t>7211 Stambeni objekti</t>
  </si>
  <si>
    <t>31 Rashodi za zaposlene</t>
  </si>
  <si>
    <t>311 Plaće (Bruto)</t>
  </si>
  <si>
    <t>3111 Plaće za redovan rad</t>
  </si>
  <si>
    <t>312 Ostali rashodi za zaposlene</t>
  </si>
  <si>
    <t>3121 Ostali rashodi za zaposlene</t>
  </si>
  <si>
    <t>313 Doprinosi na plaće</t>
  </si>
  <si>
    <t>3132 Doprinosi za obvezno zdravstveno osiguranje</t>
  </si>
  <si>
    <t>3133 Doprinosi za obvezno osiguranje u slučaju nezaposlenosti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</si>
  <si>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</si>
  <si>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</si>
  <si>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</si>
  <si>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</si>
  <si>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</si>
  <si>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</si>
  <si>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</si>
  <si>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</si>
  <si>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</si>
  <si>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</si>
  <si>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</si>
  <si>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</si>
  <si>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</si>
  <si>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</si>
  <si>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</si>
  <si>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</si>
  <si>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</si>
  <si>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</si>
  <si>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</si>
  <si>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</si>
  <si>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</si>
  <si>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</si>
  <si>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329 Ostali nespomenuti rashodi poslovanja</t>
  </si>
  <si>
    <t>3292 Premije osiguranja</t>
  </si>
  <si>
    <t>3294 Članarine i norme</t>
  </si>
  <si>
    <t>3295 Pristojbe i naknade</t>
  </si>
  <si>
    <t>3296 Troškovi sudskih postupaka</t>
  </si>
  <si>
    <t>3299 Ostali nespomenuti rashodi poslovanja</t>
  </si>
  <si>
    <t>34 Financijski rashodi</t>
  </si>
  <si>
    <t>343 Ostali financijski rashodi</t>
  </si>
  <si>
    <t>3433 Zatezne kamate</t>
  </si>
  <si>
    <t>37 Naknade građanima i kućanstvima na temelju osiguranja i druge naknade</t>
  </si>
  <si>
    <t>372 Ostale naknade građanima i kućanstvima iz proračuna</t>
  </si>
  <si>
    <t>3722 Naknade građanima i kućanstvima u naravi</t>
  </si>
  <si>
    <t>38 Ostali rashodi</t>
  </si>
  <si>
    <t>381 Tekuće donacije</t>
  </si>
  <si>
    <t>3812 Tekuće donacije u naravi</t>
  </si>
  <si>
    <t>42 Rashodi za nabavu proizvedene dugotrajne imovine</t>
  </si>
  <si>
    <t>422 Postrojenja i oprema</t>
  </si>
  <si>
    <t>4221 Uredska oprema i namještaj</t>
  </si>
  <si>
    <t>4222 Komunikacijska oprema</t>
  </si>
  <si>
    <t>4227 Uređaji, strojevi i oprema za ostale namjene</t>
  </si>
  <si>
    <t>424 Knjige, umjetnička djela i ostale izložbene vrijednosti</t>
  </si>
  <si>
    <t>4241 Knjige</t>
  </si>
  <si>
    <t>Prihodi i rashodi prema izvorima</t>
  </si>
  <si>
    <t>PRIHODI I RASHODI PREMA IZVORIMA FINANCIRANJA</t>
  </si>
  <si>
    <t xml:space="preserve"> SVEUKUPNI PRIHODI</t>
  </si>
  <si>
    <t>Izvor 3. VLASTITI PRIHODI - PRIHODI KORISNIKA</t>
  </si>
  <si>
    <t>Izvor 3.1. Vlastiti prihodi - PK</t>
  </si>
  <si>
    <t>Izvor 4. PRIHODI ZA POSEBNE NAMJENE</t>
  </si>
  <si>
    <t>Izvor 4.7. Prihodi za posebne namjene - prihodi PK</t>
  </si>
  <si>
    <t>Izvor 5. POMOĆI</t>
  </si>
  <si>
    <t>Izvor 5.8. Pomoći iz držav. prorač. temeljem prijenosa sredstava  EU-PK</t>
  </si>
  <si>
    <t>Izvor 5.A. Pomoći iz županijskog proračuna - PK</t>
  </si>
  <si>
    <t>Izvor 5.B. Pomoći iz državnog proračuna - PK</t>
  </si>
  <si>
    <t xml:space="preserve">Izvor 5.T. Pomoći iz MZO za plaće OŠ </t>
  </si>
  <si>
    <t>Izvor 6. DONACIJE</t>
  </si>
  <si>
    <t>Izvor 6.5. Donacije - prihodi  PK</t>
  </si>
  <si>
    <t>Izvor 7. PRIHODI OD PRODAJE ILI ZAMJENE  NEFINANCIJSKE IMOVINE</t>
  </si>
  <si>
    <t>Izvor 7.4. Prihodi od prodaje  nefinancijske imovine -PK</t>
  </si>
  <si>
    <t xml:space="preserve"> SVEUKUPNI RASHODI</t>
  </si>
  <si>
    <t>Izvor 1. OPĆI PRIHODI I PRIMICI</t>
  </si>
  <si>
    <t>Izvor 1.1. Opći prihodi i primici proračuna</t>
  </si>
  <si>
    <t>Izvor 5.2. Pomoći iz državnog proračuna - ostalo</t>
  </si>
  <si>
    <t>Izvor 5.4. Pomoći izravnanja za OŠ - DEC</t>
  </si>
  <si>
    <t>Izvor 5.9. Pomoći  iz državnog prorač. temeljem prijenosa sredstava EU</t>
  </si>
  <si>
    <t>Izvor 9. VIŠAK PRIHODA IZ PRETHODNE GODINE</t>
  </si>
  <si>
    <t>Izvor 9.I. V.P. iz prehodne godine - vlastiti prih. - PK</t>
  </si>
  <si>
    <t>Izvor 9.J. V.P. iz prethodne godine - pomoći iz drž. pror. - PK</t>
  </si>
  <si>
    <t>Izvor 9.O. V.P. iz prethodne godine DEC OŠ</t>
  </si>
  <si>
    <t>Izvor 9.P. V.P. iz prošle god. - od prodaje nefinanc. imovine  - PK</t>
  </si>
  <si>
    <t>Izvor 9.U. V.P. iz prethodne godine - prihodi za posebne namjene - PK</t>
  </si>
  <si>
    <t>Izvor 9.Y. V.P.- pomoći iz drž.proračuna tem. prijenosa sredstava EU-PK</t>
  </si>
  <si>
    <t>Rashodi prema funkcijskoj klasifikaciji</t>
  </si>
  <si>
    <t>Račun/Opis</t>
  </si>
  <si>
    <t>Izvršenje 2023</t>
  </si>
  <si>
    <t>Izvršenje 2024</t>
  </si>
  <si>
    <t>Funkcijska klasifikacija  SVEUKUPNI RASHODI</t>
  </si>
  <si>
    <t>Funkcijska klasifikacija 09 Obrazovanje</t>
  </si>
  <si>
    <t>Funkcijska klasifikacija 091 Predškolsko i osnovno obrazovanje</t>
  </si>
  <si>
    <t>Funkcijska klasifikacija 096 Dodatne usluge u obrazovanju</t>
  </si>
  <si>
    <t>Račun financiranja prema ekonomskoj klasifikaciji</t>
  </si>
  <si>
    <t>Racun/Opis</t>
  </si>
  <si>
    <t>B. RAČUN ZADUŽIVANJA FINANCIRANJA</t>
  </si>
  <si>
    <t xml:space="preserve"> NETO FINANCIRANJE</t>
  </si>
  <si>
    <t>9 Vlastiti izvori</t>
  </si>
  <si>
    <t xml:space="preserve"> KORIŠTENJE SREDSTAVA IZ PRETHODNIH GODINA</t>
  </si>
  <si>
    <t>Račun financiranja prema izvorima</t>
  </si>
  <si>
    <t>9. VIŠAK PRIHODA IZ PRETHODNE GODINE</t>
  </si>
  <si>
    <t>9.I. V.P. iz prehodne godine - vlastiti prih. - PK</t>
  </si>
  <si>
    <t>9.J. V.P. iz prethodne godine - pomoći iz drž. pror. - PK</t>
  </si>
  <si>
    <t>9.P. V.P. iz prošle god. - od prodaje nefinanc. imovine  - PK</t>
  </si>
  <si>
    <t>9.U. V.P. iz prethodne godine - prihodi za posebne namjene - PK</t>
  </si>
  <si>
    <t>9.Y. V.P.- pomoći iz drž.proračuna tem. prijenosa sredstava EU-PK</t>
  </si>
  <si>
    <t>Izvršenje po organizacijskoj klasifikaciji</t>
  </si>
  <si>
    <t>RGP</t>
  </si>
  <si>
    <t>Opis</t>
  </si>
  <si>
    <t>Indeks 3/2</t>
  </si>
  <si>
    <t>UKUPNO RASHODI I IZDATCI</t>
  </si>
  <si>
    <t>Razdjel</t>
  </si>
  <si>
    <t>008</t>
  </si>
  <si>
    <t>UPRAVNI ODJEL ZA DRUŠTVENE DJELATNOSTI</t>
  </si>
  <si>
    <t>Glava</t>
  </si>
  <si>
    <t>00802</t>
  </si>
  <si>
    <t>OSNOVNE ŠKOLE</t>
  </si>
  <si>
    <t>Izvršenje po programskoj klasifikaciji</t>
  </si>
  <si>
    <t>Organizacijska klasifikacija</t>
  </si>
  <si>
    <t>Izvori</t>
  </si>
  <si>
    <t>Funkcijska</t>
  </si>
  <si>
    <t>Projekt/Aktivnost</t>
  </si>
  <si>
    <t>VRSTA RASHODA I IZDATAKA</t>
  </si>
  <si>
    <t>RAZDJEL 008 UPRAVNI ODJEL ZA DRUŠTVENE DJELATNOSTI</t>
  </si>
  <si>
    <t>GLAVA 00802 OSNOVNE ŠKOLE</t>
  </si>
  <si>
    <t>6001</t>
  </si>
  <si>
    <t>Program: OSNOVNOŠKOLSKO OBRAZOVANJE</t>
  </si>
  <si>
    <t>0912</t>
  </si>
  <si>
    <t>A600101</t>
  </si>
  <si>
    <t>Aktivnost: Materijalni i financijski rashodi poslovanja</t>
  </si>
  <si>
    <t>32</t>
  </si>
  <si>
    <t>Materijalni rashodi</t>
  </si>
  <si>
    <t>3231</t>
  </si>
  <si>
    <t>Usluge telefona, pošte i prijevoza</t>
  </si>
  <si>
    <t>42</t>
  </si>
  <si>
    <t>Rashodi za nabavu proizvedene dugotrajne imovine</t>
  </si>
  <si>
    <t>4241</t>
  </si>
  <si>
    <t>Knjige</t>
  </si>
  <si>
    <t>34</t>
  </si>
  <si>
    <t>Financijski rashodi</t>
  </si>
  <si>
    <t>3211</t>
  </si>
  <si>
    <t>Službena putovanja</t>
  </si>
  <si>
    <t>3213</t>
  </si>
  <si>
    <t>Stručno usavršavanje zaposlenika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</si>
  <si>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</si>
  <si>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</si>
  <si>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</si>
  <si>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</si>
  <si>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</si>
  <si>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</si>
  <si>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</si>
  <si>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investicijsko održavanje</t>
  </si>
  <si>
    <t>3227</t>
  </si>
  <si>
    <t>Službena, radna i zaštitna odjeća i obuća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</si>
  <si>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</si>
  <si>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</si>
  <si>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</si>
  <si>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</si>
  <si>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</si>
  <si>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</si>
  <si>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</si>
  <si>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</si>
  <si>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</si>
  <si>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</si>
  <si>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</si>
  <si>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</si>
  <si>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</si>
  <si>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</si>
  <si>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</si>
  <si>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</si>
  <si>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3292</t>
  </si>
  <si>
    <t>Premije osiguranja</t>
  </si>
  <si>
    <t>3294</t>
  </si>
  <si>
    <t>Članarine i norme</t>
  </si>
  <si>
    <t>3299</t>
  </si>
  <si>
    <t>Ostali nespomenuti rashodi poslovanja</t>
  </si>
  <si>
    <t>31</t>
  </si>
  <si>
    <t>Rashodi za zaposlene</t>
  </si>
  <si>
    <t>37</t>
  </si>
  <si>
    <t>Naknade građanima i kućanstvima na temelju osiguranja i druge naknade</t>
  </si>
  <si>
    <t>3722</t>
  </si>
  <si>
    <t>Naknade građanima i kućanstvima u naravi</t>
  </si>
  <si>
    <t>A600104</t>
  </si>
  <si>
    <t>Aktivnost: Produženi boravak</t>
  </si>
  <si>
    <t>3111</t>
  </si>
  <si>
    <t>Plaće za redovan rad</t>
  </si>
  <si>
    <t>3121</t>
  </si>
  <si>
    <t>Ostali rashodi za zaposlene</t>
  </si>
  <si>
    <t>3132</t>
  </si>
  <si>
    <t>Doprinosi za obvezno zdravstveno osiguranje</t>
  </si>
  <si>
    <t>3212</t>
  </si>
  <si>
    <t>Naknade za prijevoz, za rad na terenu i odvojeni život</t>
  </si>
  <si>
    <t>A600105</t>
  </si>
  <si>
    <t>Aktivnost: Rad s darovitim učenicima</t>
  </si>
  <si>
    <t>A600106</t>
  </si>
  <si>
    <t>Aktivnost: Prevencija ovisnosti</t>
  </si>
  <si>
    <t>0960</t>
  </si>
  <si>
    <t>A600110</t>
  </si>
  <si>
    <t>Aktivnost: Opskrbljivanje školskih ustanova menstrualnim higijenskim potrepštinama</t>
  </si>
  <si>
    <t>38</t>
  </si>
  <si>
    <t>Ostali rashodi</t>
  </si>
  <si>
    <t>A600111</t>
  </si>
  <si>
    <t>Aktivnost: Rashodi za zaposlene u osnovnim školama</t>
  </si>
  <si>
    <t>3295</t>
  </si>
  <si>
    <t>Pristojbe i naknade</t>
  </si>
  <si>
    <t>A600112</t>
  </si>
  <si>
    <t xml:space="preserve">Aktivnost: Školska kuhinja </t>
  </si>
  <si>
    <t>K600101</t>
  </si>
  <si>
    <t>Kapitalni projekt: Nabava nefinancijske imovine</t>
  </si>
  <si>
    <t>4227</t>
  </si>
  <si>
    <t>Uređaji, strojevi i oprema za ostale namjene</t>
  </si>
  <si>
    <t>4222</t>
  </si>
  <si>
    <t>Komunikacijska oprema</t>
  </si>
  <si>
    <t>4221</t>
  </si>
  <si>
    <t>Uredska oprema i namještaj</t>
  </si>
  <si>
    <t>K600102</t>
  </si>
  <si>
    <t>Kapitalni projekt: Knjige i obrazovni materijal za učenike OŠ</t>
  </si>
  <si>
    <t>T600105</t>
  </si>
  <si>
    <t>Tekući projekt: Pomoćnici u nastavi VI</t>
  </si>
  <si>
    <t>T600116</t>
  </si>
  <si>
    <t>Tekući projekt: Pomoćnici u nastavi VII</t>
  </si>
  <si>
    <t>Izvorni plan /
Rebalans 1 2024.</t>
  </si>
  <si>
    <t>Indeks  3/1</t>
  </si>
  <si>
    <t>Indeks  3/2</t>
  </si>
  <si>
    <t>67 Prihodi iz nadležnog proračuna i od HZZO-a temeljem ugovornih obveza</t>
  </si>
  <si>
    <t>671 Prihodi iz nadležnog proračuna za financiranje redovne djelatnosti proračunskog korisnika</t>
  </si>
  <si>
    <t>6711 Prihodi iz nadležnog proračuna za financiranje rashoda poslovanja</t>
  </si>
  <si>
    <t>6712 Prihodi iz nadležnog proračuna za financiranje rashoda za nabavu nefinancijske imorine</t>
  </si>
  <si>
    <t>663 Donacije od pravnih i fizičkih osoba izvan općeg proračuna</t>
  </si>
  <si>
    <t xml:space="preserve">6631 Tekuće donacije </t>
  </si>
  <si>
    <t>Izvor 9.O. V.P. iz prethodne godine DEC OŠ - prihod na 671</t>
  </si>
  <si>
    <t>Indeks 3/1</t>
  </si>
  <si>
    <t>Izvorni plan /
Rebalans 1 2024</t>
  </si>
  <si>
    <t>Proračunski korisnik</t>
  </si>
  <si>
    <t>OSNOVNA ŠKOLA BANIJA</t>
  </si>
  <si>
    <t>Indeks 2/1</t>
  </si>
  <si>
    <t>O1</t>
  </si>
  <si>
    <t>A60</t>
  </si>
  <si>
    <t xml:space="preserve">Glavni program: DRUŠTVENE DJELATNOSTI </t>
  </si>
  <si>
    <t>PROR. KORISNIK 01 OSNOVNA ŠKOLA BANIJA</t>
  </si>
  <si>
    <t>RKP: 8867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</si>
</sst>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##\%"/>
    <numFmt numFmtId="165" formatCode="d\.m\.yyyy"/>
    <numFmt numFmtId="166" formatCode="0.00\%"/>
    <numFmt numFmtId="167" formatCode="0.00#\%"/>
    <numFmt numFmtId="168" formatCode="_-* #,##0.00\ _k_n_-;\-* #,##0.00\ _k_n_-;_-* &quot;-&quot;??\ _k_n_-;_-@_-"/>
  </numFmts>
  <fonts count="40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color indexed="9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sz val="11"/>
      <color indexed="9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color indexed="9"/>
      <name val="Calibri"/>
    </font>
    <font>
      <b/>
      <sz val="14"/>
      <name val="Calibri"/>
    </font>
    <font>
      <b/>
      <sz val="11"/>
      <color indexed="8"/>
      <name val="Calibri"/>
    </font>
    <font>
      <b/>
      <sz val="11"/>
      <color indexed="8"/>
      <name val="Calibri"/>
    </font>
    <font>
      <b/>
      <sz val="11"/>
      <name val="Calibri"/>
    </font>
    <font>
      <b/>
      <sz val="11"/>
      <name val="Calibri"/>
    </font>
    <font>
      <b/>
      <sz val="14"/>
      <name val="Calibri"/>
    </font>
    <font>
      <b/>
      <sz val="11"/>
      <name val="Calibri"/>
    </font>
    <font>
      <b/>
      <sz val="11"/>
      <color indexed="9"/>
      <name val="Calibri"/>
    </font>
    <font>
      <b/>
      <sz val="11"/>
      <name val="Calibri"/>
    </font>
    <font>
      <b/>
      <sz val="14"/>
      <name val="Calibri"/>
    </font>
    <font>
      <b/>
      <sz val="11"/>
      <name val="Calibri"/>
    </font>
    <font>
      <b/>
      <sz val="11"/>
      <color indexed="9"/>
      <name val="Calibri"/>
    </font>
    <font>
      <b/>
      <sz val="11"/>
      <name val="Calibri"/>
    </font>
    <font>
      <b/>
      <sz val="11"/>
      <name val="Calibri"/>
    </font>
    <font>
      <b/>
      <sz val="14"/>
      <name val="Calibri"/>
    </font>
    <font>
      <b/>
      <sz val="11"/>
      <name val="Calibri"/>
    </font>
    <font>
      <b/>
      <sz val="11"/>
      <color indexed="9"/>
      <name val="Calibri"/>
    </font>
    <font>
      <b/>
      <sz val="14"/>
      <name val="Calibri"/>
    </font>
    <font>
      <b/>
      <sz val="11"/>
      <name val="Calibri"/>
    </font>
    <font>
      <b/>
      <sz val="11"/>
      <color indexed="9"/>
      <name val="Calibri"/>
    </font>
    <font>
      <b/>
      <sz val="11"/>
      <color indexed="63"/>
      <name val="Calibri"/>
    </font>
    <font>
      <b/>
      <sz val="14"/>
      <name val="Calibri"/>
    </font>
    <font>
      <sz val="11"/>
      <color indexed="8"/>
      <name val="Calibri"/>
      <family val="2"/>
      <scheme val="minor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none"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8"/>
      </patternFill>
    </fill>
    <fill>
      <patternFill patternType="solid">
        <fgColor indexed="12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9" fontId="35" fillId="0" borderId="0" applyFont="0" applyFill="0" applyBorder="0" applyAlignment="0" applyProtection="0"/>
  </cellStyleXfs>
  <cellXfs count="162">
    <xf numFmtId="0" fontId="0" fillId="0" borderId="0" xfId="0"/>
    <xf numFmtId="165" fontId="0" fillId="4" borderId="1" xfId="0" applyNumberFormat="1" applyFill="1" applyBorder="1" applyAlignment="1">
      <alignment horizontal="left"/>
    </xf>
    <xf numFmtId="20" fontId="0" fillId="4" borderId="1" xfId="0" applyNumberFormat="1" applyFill="1" applyBorder="1" applyAlignment="1">
      <alignment horizontal="left"/>
    </xf>
    <xf numFmtId="0" fontId="4" fillId="0" borderId="0" xfId="0" applyFont="1"/>
    <xf numFmtId="0" fontId="8" fillId="0" borderId="0" xfId="0" applyFont="1"/>
    <xf numFmtId="0" fontId="13" fillId="0" borderId="0" xfId="0" applyFont="1"/>
    <xf numFmtId="0" fontId="18" fillId="0" borderId="0" xfId="0" applyFont="1"/>
    <xf numFmtId="0" fontId="22" fillId="0" borderId="0" xfId="0" applyFont="1"/>
    <xf numFmtId="0" fontId="27" fillId="0" borderId="0" xfId="0" applyFont="1"/>
    <xf numFmtId="0" fontId="30" fillId="0" borderId="0" xfId="0" applyFont="1"/>
    <xf numFmtId="0" fontId="34" fillId="0" borderId="0" xfId="0" applyFont="1"/>
    <xf numFmtId="0" fontId="0" fillId="4" borderId="1" xfId="0" applyFill="1" applyBorder="1" applyAlignment="1">
      <alignment horizontal="left"/>
    </xf>
    <xf numFmtId="166" fontId="0" fillId="0" borderId="0" xfId="0" applyNumberFormat="1"/>
    <xf numFmtId="4" fontId="0" fillId="0" borderId="0" xfId="0" applyNumberFormat="1"/>
    <xf numFmtId="168" fontId="0" fillId="0" borderId="0" xfId="0" applyNumberFormat="1"/>
    <xf numFmtId="164" fontId="12" fillId="20" borderId="1" xfId="0" applyNumberFormat="1" applyFont="1" applyFill="1" applyBorder="1" applyAlignment="1">
      <alignment horizontal="right"/>
    </xf>
    <xf numFmtId="0" fontId="0" fillId="22" borderId="0" xfId="0" applyFill="1"/>
    <xf numFmtId="0" fontId="0" fillId="0" borderId="0" xfId="0"/>
    <xf numFmtId="0" fontId="1" fillId="2" borderId="0" xfId="0" applyFont="1" applyFill="1" applyAlignment="1">
      <alignment horizontal="center"/>
    </xf>
    <xf numFmtId="0" fontId="3" fillId="3" borderId="0" xfId="0" applyFont="1" applyFill="1" applyAlignment="1">
      <alignment horizontal="left"/>
    </xf>
    <xf numFmtId="0" fontId="7" fillId="5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0" borderId="0" xfId="0" applyFont="1"/>
    <xf numFmtId="0" fontId="0" fillId="4" borderId="1" xfId="0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166" fontId="1" fillId="4" borderId="1" xfId="0" applyNumberFormat="1" applyFont="1" applyFill="1" applyBorder="1" applyAlignment="1">
      <alignment horizontal="right"/>
    </xf>
    <xf numFmtId="166" fontId="0" fillId="0" borderId="0" xfId="0" applyNumberFormat="1"/>
    <xf numFmtId="0" fontId="1" fillId="0" borderId="0" xfId="0" applyFont="1"/>
    <xf numFmtId="4" fontId="1" fillId="4" borderId="1" xfId="0" applyNumberFormat="1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right"/>
    </xf>
    <xf numFmtId="10" fontId="38" fillId="4" borderId="1" xfId="1" applyNumberFormat="1" applyFont="1" applyFill="1" applyBorder="1" applyAlignment="1">
      <alignment horizontal="right"/>
    </xf>
    <xf numFmtId="10" fontId="39" fillId="0" borderId="0" xfId="1" applyNumberFormat="1" applyFont="1"/>
    <xf numFmtId="4" fontId="0" fillId="4" borderId="1" xfId="0" applyNumberForma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0" fillId="0" borderId="0" xfId="1" applyNumberFormat="1" applyFont="1"/>
    <xf numFmtId="0" fontId="39" fillId="0" borderId="0" xfId="0" applyFont="1"/>
    <xf numFmtId="4" fontId="39" fillId="4" borderId="1" xfId="0" applyNumberFormat="1" applyFont="1" applyFill="1" applyBorder="1" applyAlignment="1">
      <alignment horizontal="right"/>
    </xf>
    <xf numFmtId="0" fontId="7" fillId="3" borderId="0" xfId="0" applyFont="1" applyFill="1" applyAlignment="1">
      <alignment horizontal="left"/>
    </xf>
    <xf numFmtId="0" fontId="8" fillId="4" borderId="1" xfId="0" applyFont="1" applyFill="1" applyBorder="1" applyAlignment="1">
      <alignment horizontal="center"/>
    </xf>
    <xf numFmtId="0" fontId="8" fillId="0" borderId="0" xfId="0" applyFont="1"/>
    <xf numFmtId="4" fontId="38" fillId="4" borderId="1" xfId="0" applyNumberFormat="1" applyFont="1" applyFill="1" applyBorder="1" applyAlignment="1">
      <alignment horizontal="right"/>
    </xf>
    <xf numFmtId="0" fontId="5" fillId="0" borderId="0" xfId="0" applyFont="1"/>
    <xf numFmtId="4" fontId="5" fillId="4" borderId="1" xfId="0" applyNumberFormat="1" applyFont="1" applyFill="1" applyBorder="1" applyAlignment="1">
      <alignment horizontal="right"/>
    </xf>
    <xf numFmtId="4" fontId="36" fillId="4" borderId="1" xfId="0" applyNumberFormat="1" applyFont="1" applyFill="1" applyBorder="1" applyAlignment="1">
      <alignment horizontal="right"/>
    </xf>
    <xf numFmtId="0" fontId="37" fillId="0" borderId="0" xfId="0" applyFont="1"/>
    <xf numFmtId="4" fontId="39" fillId="20" borderId="1" xfId="0" applyNumberFormat="1" applyFont="1" applyFill="1" applyBorder="1" applyAlignment="1">
      <alignment horizontal="right"/>
    </xf>
    <xf numFmtId="166" fontId="39" fillId="4" borderId="1" xfId="0" applyNumberFormat="1" applyFont="1" applyFill="1" applyBorder="1" applyAlignment="1">
      <alignment horizontal="right"/>
    </xf>
    <xf numFmtId="167" fontId="39" fillId="4" borderId="1" xfId="0" applyNumberFormat="1" applyFont="1" applyFill="1" applyBorder="1" applyAlignment="1">
      <alignment horizontal="right"/>
    </xf>
    <xf numFmtId="166" fontId="0" fillId="4" borderId="1" xfId="0" applyNumberFormat="1" applyFill="1" applyBorder="1" applyAlignment="1">
      <alignment horizontal="right"/>
    </xf>
    <xf numFmtId="164" fontId="0" fillId="4" borderId="1" xfId="0" applyNumberFormat="1" applyFill="1" applyBorder="1" applyAlignment="1">
      <alignment horizontal="right"/>
    </xf>
    <xf numFmtId="0" fontId="1" fillId="6" borderId="1" xfId="0" applyFont="1" applyFill="1" applyBorder="1"/>
    <xf numFmtId="4" fontId="1" fillId="6" borderId="1" xfId="0" applyNumberFormat="1" applyFont="1" applyFill="1" applyBorder="1" applyAlignment="1">
      <alignment horizontal="right"/>
    </xf>
    <xf numFmtId="164" fontId="1" fillId="6" borderId="1" xfId="0" applyNumberFormat="1" applyFont="1" applyFill="1" applyBorder="1" applyAlignment="1">
      <alignment horizontal="right"/>
    </xf>
    <xf numFmtId="0" fontId="38" fillId="7" borderId="1" xfId="0" applyFont="1" applyFill="1" applyBorder="1"/>
    <xf numFmtId="4" fontId="1" fillId="7" borderId="1" xfId="0" applyNumberFormat="1" applyFont="1" applyFill="1" applyBorder="1" applyAlignment="1">
      <alignment horizontal="right"/>
    </xf>
    <xf numFmtId="164" fontId="1" fillId="7" borderId="1" xfId="0" applyNumberFormat="1" applyFont="1" applyFill="1" applyBorder="1" applyAlignment="1">
      <alignment horizontal="right"/>
    </xf>
    <xf numFmtId="0" fontId="1" fillId="7" borderId="1" xfId="0" applyFont="1" applyFill="1" applyBorder="1"/>
    <xf numFmtId="4" fontId="1" fillId="21" borderId="1" xfId="0" applyNumberFormat="1" applyFont="1" applyFill="1" applyBorder="1" applyAlignment="1">
      <alignment horizontal="right"/>
    </xf>
    <xf numFmtId="0" fontId="0" fillId="21" borderId="0" xfId="0" applyFill="1"/>
    <xf numFmtId="166" fontId="1" fillId="21" borderId="1" xfId="0" applyNumberFormat="1" applyFont="1" applyFill="1" applyBorder="1" applyAlignment="1">
      <alignment horizontal="right"/>
    </xf>
    <xf numFmtId="166" fontId="0" fillId="21" borderId="0" xfId="0" applyNumberFormat="1" applyFill="1"/>
    <xf numFmtId="166" fontId="1" fillId="6" borderId="1" xfId="0" applyNumberFormat="1" applyFont="1" applyFill="1" applyBorder="1" applyAlignment="1">
      <alignment horizontal="right"/>
    </xf>
    <xf numFmtId="164" fontId="12" fillId="5" borderId="1" xfId="0" applyNumberFormat="1" applyFont="1" applyFill="1" applyBorder="1" applyAlignment="1">
      <alignment horizontal="right"/>
    </xf>
    <xf numFmtId="0" fontId="9" fillId="2" borderId="0" xfId="0" applyFont="1" applyFill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3" fillId="0" borderId="0" xfId="0" applyFont="1"/>
    <xf numFmtId="0" fontId="10" fillId="6" borderId="1" xfId="0" applyFont="1" applyFill="1" applyBorder="1"/>
    <xf numFmtId="4" fontId="10" fillId="6" borderId="1" xfId="0" applyNumberFormat="1" applyFont="1" applyFill="1" applyBorder="1" applyAlignment="1">
      <alignment horizontal="right"/>
    </xf>
    <xf numFmtId="164" fontId="10" fillId="6" borderId="1" xfId="0" applyNumberFormat="1" applyFont="1" applyFill="1" applyBorder="1" applyAlignment="1">
      <alignment horizontal="right"/>
    </xf>
    <xf numFmtId="0" fontId="12" fillId="5" borderId="1" xfId="0" applyFont="1" applyFill="1" applyBorder="1"/>
    <xf numFmtId="4" fontId="12" fillId="5" borderId="1" xfId="0" applyNumberFormat="1" applyFont="1" applyFill="1" applyBorder="1" applyAlignment="1">
      <alignment horizontal="right"/>
    </xf>
    <xf numFmtId="164" fontId="11" fillId="7" borderId="1" xfId="0" applyNumberFormat="1" applyFont="1" applyFill="1" applyBorder="1" applyAlignment="1">
      <alignment horizontal="right"/>
    </xf>
    <xf numFmtId="0" fontId="11" fillId="7" borderId="1" xfId="0" applyFont="1" applyFill="1" applyBorder="1"/>
    <xf numFmtId="4" fontId="11" fillId="7" borderId="1" xfId="0" applyNumberFormat="1" applyFont="1" applyFill="1" applyBorder="1" applyAlignment="1">
      <alignment horizontal="right"/>
    </xf>
    <xf numFmtId="164" fontId="11" fillId="21" borderId="1" xfId="0" applyNumberFormat="1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18" fillId="4" borderId="1" xfId="0" applyFont="1" applyFill="1" applyBorder="1" applyAlignment="1">
      <alignment horizontal="center"/>
    </xf>
    <xf numFmtId="0" fontId="18" fillId="0" borderId="0" xfId="0" applyFont="1"/>
    <xf numFmtId="0" fontId="16" fillId="8" borderId="0" xfId="0" applyFont="1" applyFill="1" applyAlignment="1">
      <alignment horizontal="center"/>
    </xf>
    <xf numFmtId="0" fontId="1" fillId="8" borderId="0" xfId="0" applyFont="1" applyFill="1" applyAlignment="1">
      <alignment horizontal="center" wrapText="1"/>
    </xf>
    <xf numFmtId="0" fontId="1" fillId="8" borderId="0" xfId="0" applyFont="1" applyFill="1" applyAlignment="1">
      <alignment horizontal="center"/>
    </xf>
    <xf numFmtId="0" fontId="17" fillId="9" borderId="1" xfId="0" applyFont="1" applyFill="1" applyBorder="1"/>
    <xf numFmtId="4" fontId="17" fillId="9" borderId="1" xfId="0" applyNumberFormat="1" applyFont="1" applyFill="1" applyBorder="1" applyAlignment="1">
      <alignment horizontal="right"/>
    </xf>
    <xf numFmtId="164" fontId="17" fillId="9" borderId="1" xfId="0" applyNumberFormat="1" applyFont="1" applyFill="1" applyBorder="1" applyAlignment="1">
      <alignment horizontal="right"/>
    </xf>
    <xf numFmtId="164" fontId="14" fillId="10" borderId="1" xfId="0" applyNumberFormat="1" applyFont="1" applyFill="1" applyBorder="1" applyAlignment="1">
      <alignment horizontal="right"/>
    </xf>
    <xf numFmtId="0" fontId="15" fillId="11" borderId="1" xfId="0" applyFont="1" applyFill="1" applyBorder="1"/>
    <xf numFmtId="4" fontId="15" fillId="11" borderId="1" xfId="0" applyNumberFormat="1" applyFont="1" applyFill="1" applyBorder="1" applyAlignment="1">
      <alignment horizontal="right"/>
    </xf>
    <xf numFmtId="164" fontId="15" fillId="11" borderId="1" xfId="0" applyNumberFormat="1" applyFont="1" applyFill="1" applyBorder="1" applyAlignment="1">
      <alignment horizontal="right"/>
    </xf>
    <xf numFmtId="0" fontId="14" fillId="10" borderId="1" xfId="0" applyFont="1" applyFill="1" applyBorder="1"/>
    <xf numFmtId="4" fontId="14" fillId="10" borderId="1" xfId="0" applyNumberFormat="1" applyFont="1" applyFill="1" applyBorder="1" applyAlignment="1">
      <alignment horizontal="right"/>
    </xf>
    <xf numFmtId="0" fontId="22" fillId="4" borderId="1" xfId="0" applyFont="1" applyFill="1" applyBorder="1" applyAlignment="1">
      <alignment horizontal="center"/>
    </xf>
    <xf numFmtId="0" fontId="22" fillId="0" borderId="0" xfId="0" applyFont="1"/>
    <xf numFmtId="0" fontId="21" fillId="2" borderId="0" xfId="0" applyFont="1" applyFill="1" applyAlignment="1">
      <alignment horizontal="center"/>
    </xf>
    <xf numFmtId="0" fontId="20" fillId="5" borderId="1" xfId="0" applyFont="1" applyFill="1" applyBorder="1"/>
    <xf numFmtId="4" fontId="20" fillId="5" borderId="1" xfId="0" applyNumberFormat="1" applyFont="1" applyFill="1" applyBorder="1" applyAlignment="1">
      <alignment horizontal="right"/>
    </xf>
    <xf numFmtId="164" fontId="20" fillId="5" borderId="1" xfId="0" applyNumberFormat="1" applyFont="1" applyFill="1" applyBorder="1" applyAlignment="1">
      <alignment horizontal="right"/>
    </xf>
    <xf numFmtId="166" fontId="20" fillId="5" borderId="1" xfId="0" applyNumberFormat="1" applyFont="1" applyFill="1" applyBorder="1" applyAlignment="1">
      <alignment horizontal="right"/>
    </xf>
    <xf numFmtId="0" fontId="20" fillId="3" borderId="0" xfId="0" applyFont="1" applyFill="1" applyAlignment="1">
      <alignment horizontal="center"/>
    </xf>
    <xf numFmtId="0" fontId="19" fillId="0" borderId="0" xfId="0" applyFont="1"/>
    <xf numFmtId="4" fontId="19" fillId="4" borderId="1" xfId="0" applyNumberFormat="1" applyFont="1" applyFill="1" applyBorder="1" applyAlignment="1">
      <alignment horizontal="right"/>
    </xf>
    <xf numFmtId="164" fontId="19" fillId="4" borderId="1" xfId="0" applyNumberFormat="1" applyFont="1" applyFill="1" applyBorder="1" applyAlignment="1">
      <alignment horizontal="right"/>
    </xf>
    <xf numFmtId="166" fontId="19" fillId="4" borderId="1" xfId="0" applyNumberFormat="1" applyFont="1" applyFill="1" applyBorder="1" applyAlignment="1">
      <alignment horizontal="right"/>
    </xf>
    <xf numFmtId="0" fontId="27" fillId="4" borderId="1" xfId="0" applyFont="1" applyFill="1" applyBorder="1" applyAlignment="1">
      <alignment horizontal="center"/>
    </xf>
    <xf numFmtId="0" fontId="27" fillId="0" borderId="0" xfId="0" applyFont="1"/>
    <xf numFmtId="0" fontId="23" fillId="2" borderId="0" xfId="0" applyFont="1" applyFill="1" applyAlignment="1">
      <alignment horizontal="center"/>
    </xf>
    <xf numFmtId="0" fontId="38" fillId="2" borderId="0" xfId="0" applyFont="1" applyFill="1" applyAlignment="1">
      <alignment horizontal="center" wrapText="1"/>
    </xf>
    <xf numFmtId="0" fontId="38" fillId="2" borderId="0" xfId="0" applyFont="1" applyFill="1" applyAlignment="1">
      <alignment horizontal="center"/>
    </xf>
    <xf numFmtId="164" fontId="24" fillId="5" borderId="1" xfId="0" applyNumberFormat="1" applyFont="1" applyFill="1" applyBorder="1" applyAlignment="1">
      <alignment horizontal="right"/>
    </xf>
    <xf numFmtId="0" fontId="25" fillId="6" borderId="1" xfId="0" applyFont="1" applyFill="1" applyBorder="1"/>
    <xf numFmtId="4" fontId="25" fillId="6" borderId="1" xfId="0" applyNumberFormat="1" applyFont="1" applyFill="1" applyBorder="1" applyAlignment="1">
      <alignment horizontal="right"/>
    </xf>
    <xf numFmtId="164" fontId="25" fillId="6" borderId="1" xfId="0" applyNumberFormat="1" applyFont="1" applyFill="1" applyBorder="1" applyAlignment="1">
      <alignment horizontal="right"/>
    </xf>
    <xf numFmtId="0" fontId="24" fillId="5" borderId="1" xfId="0" applyFont="1" applyFill="1" applyBorder="1"/>
    <xf numFmtId="4" fontId="24" fillId="5" borderId="1" xfId="0" applyNumberFormat="1" applyFont="1" applyFill="1" applyBorder="1" applyAlignment="1">
      <alignment horizontal="right"/>
    </xf>
    <xf numFmtId="164" fontId="26" fillId="7" borderId="1" xfId="0" applyNumberFormat="1" applyFont="1" applyFill="1" applyBorder="1" applyAlignment="1">
      <alignment horizontal="right"/>
    </xf>
    <xf numFmtId="0" fontId="26" fillId="7" borderId="1" xfId="0" applyFont="1" applyFill="1" applyBorder="1"/>
    <xf numFmtId="4" fontId="26" fillId="7" borderId="1" xfId="0" applyNumberFormat="1" applyFont="1" applyFill="1" applyBorder="1" applyAlignment="1">
      <alignment horizontal="right"/>
    </xf>
    <xf numFmtId="166" fontId="26" fillId="7" borderId="1" xfId="0" applyNumberFormat="1" applyFont="1" applyFill="1" applyBorder="1" applyAlignment="1">
      <alignment horizontal="right"/>
    </xf>
    <xf numFmtId="0" fontId="30" fillId="4" borderId="1" xfId="0" applyFont="1" applyFill="1" applyBorder="1" applyAlignment="1">
      <alignment horizontal="center"/>
    </xf>
    <xf numFmtId="0" fontId="30" fillId="0" borderId="0" xfId="0" applyFont="1"/>
    <xf numFmtId="0" fontId="28" fillId="8" borderId="0" xfId="0" applyFont="1" applyFill="1" applyAlignment="1">
      <alignment horizontal="center"/>
    </xf>
    <xf numFmtId="0" fontId="38" fillId="8" borderId="0" xfId="0" applyFont="1" applyFill="1" applyAlignment="1">
      <alignment horizontal="center" wrapText="1"/>
    </xf>
    <xf numFmtId="0" fontId="29" fillId="14" borderId="1" xfId="0" applyFont="1" applyFill="1" applyBorder="1" applyAlignment="1">
      <alignment horizontal="left"/>
    </xf>
    <xf numFmtId="0" fontId="29" fillId="12" borderId="0" xfId="0" applyFont="1" applyFill="1"/>
    <xf numFmtId="4" fontId="29" fillId="14" borderId="1" xfId="0" applyNumberFormat="1" applyFont="1" applyFill="1" applyBorder="1" applyAlignment="1">
      <alignment horizontal="right"/>
    </xf>
    <xf numFmtId="0" fontId="28" fillId="9" borderId="1" xfId="0" applyFont="1" applyFill="1" applyBorder="1" applyAlignment="1">
      <alignment horizontal="left"/>
    </xf>
    <xf numFmtId="0" fontId="28" fillId="2" borderId="0" xfId="0" applyFont="1" applyFill="1"/>
    <xf numFmtId="4" fontId="28" fillId="9" borderId="1" xfId="0" applyNumberFormat="1" applyFont="1" applyFill="1" applyBorder="1" applyAlignment="1">
      <alignment horizontal="right"/>
    </xf>
    <xf numFmtId="164" fontId="28" fillId="9" borderId="1" xfId="0" applyNumberFormat="1" applyFont="1" applyFill="1" applyBorder="1" applyAlignment="1">
      <alignment horizontal="right"/>
    </xf>
    <xf numFmtId="0" fontId="29" fillId="15" borderId="1" xfId="0" applyFont="1" applyFill="1" applyBorder="1" applyAlignment="1">
      <alignment horizontal="left"/>
    </xf>
    <xf numFmtId="0" fontId="29" fillId="13" borderId="0" xfId="0" applyFont="1" applyFill="1"/>
    <xf numFmtId="4" fontId="29" fillId="15" borderId="1" xfId="0" applyNumberFormat="1" applyFont="1" applyFill="1" applyBorder="1" applyAlignment="1">
      <alignment horizontal="right"/>
    </xf>
    <xf numFmtId="4" fontId="28" fillId="22" borderId="1" xfId="0" applyNumberFormat="1" applyFont="1" applyFill="1" applyBorder="1" applyAlignment="1">
      <alignment horizontal="right"/>
    </xf>
    <xf numFmtId="0" fontId="0" fillId="22" borderId="0" xfId="0" applyFill="1"/>
    <xf numFmtId="164" fontId="28" fillId="22" borderId="1" xfId="0" applyNumberFormat="1" applyFont="1" applyFill="1" applyBorder="1" applyAlignment="1">
      <alignment horizontal="right"/>
    </xf>
    <xf numFmtId="164" fontId="29" fillId="14" borderId="1" xfId="0" applyNumberFormat="1" applyFont="1" applyFill="1" applyBorder="1" applyAlignment="1">
      <alignment horizontal="right"/>
    </xf>
    <xf numFmtId="164" fontId="29" fillId="15" borderId="1" xfId="0" applyNumberFormat="1" applyFont="1" applyFill="1" applyBorder="1" applyAlignment="1">
      <alignment horizontal="right"/>
    </xf>
    <xf numFmtId="0" fontId="31" fillId="8" borderId="0" xfId="0" applyFont="1" applyFill="1" applyAlignment="1">
      <alignment horizontal="center"/>
    </xf>
    <xf numFmtId="0" fontId="38" fillId="8" borderId="0" xfId="0" applyFont="1" applyFill="1" applyAlignment="1">
      <alignment horizontal="center"/>
    </xf>
    <xf numFmtId="0" fontId="31" fillId="16" borderId="1" xfId="0" applyFont="1" applyFill="1" applyBorder="1" applyAlignment="1">
      <alignment horizontal="left"/>
    </xf>
    <xf numFmtId="164" fontId="32" fillId="9" borderId="1" xfId="0" applyNumberFormat="1" applyFont="1" applyFill="1" applyBorder="1" applyAlignment="1">
      <alignment horizontal="right"/>
    </xf>
    <xf numFmtId="0" fontId="31" fillId="17" borderId="1" xfId="0" applyFont="1" applyFill="1" applyBorder="1" applyAlignment="1">
      <alignment horizontal="left"/>
    </xf>
    <xf numFmtId="4" fontId="31" fillId="17" borderId="1" xfId="0" applyNumberFormat="1" applyFont="1" applyFill="1" applyBorder="1" applyAlignment="1">
      <alignment horizontal="right"/>
    </xf>
    <xf numFmtId="164" fontId="31" fillId="17" borderId="1" xfId="0" applyNumberFormat="1" applyFont="1" applyFill="1" applyBorder="1" applyAlignment="1">
      <alignment horizontal="right"/>
    </xf>
    <xf numFmtId="0" fontId="32" fillId="9" borderId="1" xfId="0" applyFont="1" applyFill="1" applyBorder="1" applyAlignment="1">
      <alignment horizontal="left"/>
    </xf>
    <xf numFmtId="4" fontId="32" fillId="9" borderId="1" xfId="0" applyNumberFormat="1" applyFont="1" applyFill="1" applyBorder="1" applyAlignment="1">
      <alignment horizontal="right"/>
    </xf>
    <xf numFmtId="0" fontId="34" fillId="4" borderId="1" xfId="0" applyFont="1" applyFill="1" applyBorder="1" applyAlignment="1">
      <alignment horizontal="center"/>
    </xf>
    <xf numFmtId="0" fontId="34" fillId="0" borderId="0" xfId="0" applyFont="1"/>
    <xf numFmtId="164" fontId="33" fillId="18" borderId="1" xfId="0" applyNumberFormat="1" applyFont="1" applyFill="1" applyBorder="1" applyAlignment="1">
      <alignment horizontal="right"/>
    </xf>
    <xf numFmtId="0" fontId="33" fillId="18" borderId="1" xfId="0" applyFont="1" applyFill="1" applyBorder="1" applyAlignment="1">
      <alignment horizontal="left"/>
    </xf>
    <xf numFmtId="4" fontId="33" fillId="18" borderId="1" xfId="0" applyNumberFormat="1" applyFont="1" applyFill="1" applyBorder="1" applyAlignment="1">
      <alignment horizontal="right"/>
    </xf>
    <xf numFmtId="4" fontId="38" fillId="17" borderId="1" xfId="0" applyNumberFormat="1" applyFont="1" applyFill="1" applyBorder="1" applyAlignment="1">
      <alignment horizontal="right"/>
    </xf>
    <xf numFmtId="4" fontId="31" fillId="19" borderId="1" xfId="0" applyNumberFormat="1" applyFont="1" applyFill="1" applyBorder="1" applyAlignment="1">
      <alignment horizontal="right"/>
    </xf>
    <xf numFmtId="164" fontId="31" fillId="19" borderId="1" xfId="0" applyNumberFormat="1" applyFont="1" applyFill="1" applyBorder="1" applyAlignment="1">
      <alignment horizontal="right"/>
    </xf>
    <xf numFmtId="0" fontId="31" fillId="7" borderId="1" xfId="0" applyFont="1" applyFill="1" applyBorder="1" applyAlignment="1">
      <alignment horizontal="left"/>
    </xf>
    <xf numFmtId="4" fontId="31" fillId="7" borderId="1" xfId="0" applyNumberFormat="1" applyFont="1" applyFill="1" applyBorder="1" applyAlignment="1">
      <alignment horizontal="right"/>
    </xf>
    <xf numFmtId="164" fontId="31" fillId="7" borderId="1" xfId="0" applyNumberFormat="1" applyFont="1" applyFill="1" applyBorder="1" applyAlignment="1">
      <alignment horizontal="right"/>
    </xf>
    <xf numFmtId="0" fontId="31" fillId="19" borderId="1" xfId="0" applyFont="1" applyFill="1" applyBorder="1" applyAlignment="1">
      <alignment horizontal="left"/>
    </xf>
    <xf numFmtId="0" fontId="38" fillId="17" borderId="1" xfId="0" applyFont="1" applyFill="1" applyBorder="1" applyAlignment="1">
      <alignment horizontal="left"/>
    </xf>
    <xf numFmtId="164" fontId="38" fillId="17" borderId="1" xfId="0" applyNumberFormat="1" applyFont="1" applyFill="1" applyBorder="1" applyAlignment="1">
      <alignment horizontal="right"/>
    </xf>
    <xf numFmtId="0" fontId="38" fillId="19" borderId="1" xfId="0" applyFont="1" applyFill="1" applyBorder="1" applyAlignment="1">
      <alignment horizontal="left"/>
    </xf>
  </cellXfs>
  <cellStyles count="2">
    <cellStyle name="Normalno" xfId="0" builtinId="0"/>
    <cellStyle name="Postotak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6"/>
  <sheetViews>
    <sheetView tabSelected="1" workbookViewId="0">
      <selection activeCell="C2" sqref="C2"/>
    </sheetView>
  </sheetViews>
  <sheetFormatPr defaultRowHeight="15" x14ac:dyDescent="0.25"/>
  <sheetData>
    <row r="1" spans="1:22" x14ac:dyDescent="0.25">
      <c r="A1" s="17" t="s">
        <v>0</v>
      </c>
      <c r="B1" s="17"/>
      <c r="C1" s="11" t="s">
        <v>1</v>
      </c>
      <c r="D1" s="1">
        <v>45497.428109594905</v>
      </c>
    </row>
    <row r="2" spans="1:22" x14ac:dyDescent="0.25">
      <c r="A2" s="17" t="s">
        <v>2</v>
      </c>
      <c r="B2" s="17"/>
      <c r="C2" s="11" t="s">
        <v>3</v>
      </c>
      <c r="D2" s="2">
        <v>45497.428109594905</v>
      </c>
    </row>
    <row r="3" spans="1:22" x14ac:dyDescent="0.25">
      <c r="A3" s="17" t="s">
        <v>4</v>
      </c>
      <c r="B3" s="17"/>
    </row>
    <row r="4" spans="1:22" x14ac:dyDescent="0.25">
      <c r="A4" s="17" t="s">
        <v>5</v>
      </c>
      <c r="B4" s="17"/>
    </row>
    <row r="5" spans="1:22" x14ac:dyDescent="0.25">
      <c r="A5" s="17" t="s">
        <v>6</v>
      </c>
      <c r="B5" s="17"/>
    </row>
    <row r="6" spans="1:22" s="3" customFormat="1" ht="18.75" x14ac:dyDescent="0.3">
      <c r="A6" s="21" t="s">
        <v>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22" x14ac:dyDescent="0.25">
      <c r="A7" s="23" t="s">
        <v>8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</row>
    <row r="8" spans="1:22" ht="30" customHeight="1" x14ac:dyDescent="0.25">
      <c r="A8" s="24" t="s">
        <v>9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25" t="s">
        <v>10</v>
      </c>
      <c r="N8" s="17"/>
      <c r="O8" s="26" t="s">
        <v>264</v>
      </c>
      <c r="P8" s="17"/>
      <c r="Q8" s="25" t="s">
        <v>11</v>
      </c>
      <c r="R8" s="17"/>
      <c r="S8" s="18" t="s">
        <v>265</v>
      </c>
      <c r="T8" s="17"/>
      <c r="U8" s="18" t="s">
        <v>266</v>
      </c>
      <c r="V8" s="17"/>
    </row>
    <row r="9" spans="1:22" x14ac:dyDescent="0.25">
      <c r="A9" s="19" t="s">
        <v>12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20" t="s">
        <v>13</v>
      </c>
      <c r="N9" s="17"/>
      <c r="O9" s="20">
        <v>2</v>
      </c>
      <c r="P9" s="17"/>
      <c r="Q9" s="20">
        <v>3</v>
      </c>
      <c r="R9" s="17"/>
      <c r="S9" s="20">
        <v>4</v>
      </c>
      <c r="T9" s="17"/>
      <c r="U9" s="20">
        <v>5</v>
      </c>
      <c r="V9" s="17"/>
    </row>
    <row r="10" spans="1:22" x14ac:dyDescent="0.25">
      <c r="A10" s="29" t="s">
        <v>17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30">
        <v>809272.51</v>
      </c>
      <c r="N10" s="17"/>
      <c r="O10" s="30">
        <v>2043747</v>
      </c>
      <c r="P10" s="17"/>
      <c r="Q10" s="30">
        <v>949008.34</v>
      </c>
      <c r="R10" s="17"/>
      <c r="S10" s="27">
        <f>Q10/M10*100</f>
        <v>117.26684500873506</v>
      </c>
      <c r="T10" s="28"/>
      <c r="U10" s="27">
        <f>Q10/O10*100</f>
        <v>46.434726998987642</v>
      </c>
      <c r="V10" s="28"/>
    </row>
    <row r="11" spans="1:22" x14ac:dyDescent="0.25">
      <c r="A11" s="29" t="s">
        <v>18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30">
        <v>115.12</v>
      </c>
      <c r="N11" s="17"/>
      <c r="O11" s="30">
        <v>400</v>
      </c>
      <c r="P11" s="17"/>
      <c r="Q11" s="30">
        <v>105.53</v>
      </c>
      <c r="R11" s="17"/>
      <c r="S11" s="27">
        <f t="shared" ref="S11:S16" si="0">Q11/M11*100</f>
        <v>91.669562195969419</v>
      </c>
      <c r="T11" s="28"/>
      <c r="U11" s="27">
        <f t="shared" ref="U11:U16" si="1">Q11/O11*100</f>
        <v>26.382499999999997</v>
      </c>
      <c r="V11" s="28"/>
    </row>
    <row r="12" spans="1:22" x14ac:dyDescent="0.25">
      <c r="A12" s="29" t="s">
        <v>19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30">
        <f>M10+M11</f>
        <v>809387.63</v>
      </c>
      <c r="N12" s="17"/>
      <c r="O12" s="30">
        <f>O10+O11</f>
        <v>2044147</v>
      </c>
      <c r="P12" s="17"/>
      <c r="Q12" s="30">
        <f>Q10+Q11</f>
        <v>949113.87</v>
      </c>
      <c r="R12" s="17"/>
      <c r="S12" s="27">
        <f t="shared" si="0"/>
        <v>117.26320428198291</v>
      </c>
      <c r="T12" s="28"/>
      <c r="U12" s="27">
        <f t="shared" si="1"/>
        <v>46.430803166308486</v>
      </c>
      <c r="V12" s="28"/>
    </row>
    <row r="13" spans="1:22" x14ac:dyDescent="0.25">
      <c r="A13" s="29" t="s">
        <v>20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30">
        <v>789371.72</v>
      </c>
      <c r="N13" s="17"/>
      <c r="O13" s="30">
        <v>2013851</v>
      </c>
      <c r="P13" s="17"/>
      <c r="Q13" s="30">
        <v>927130.66</v>
      </c>
      <c r="R13" s="17"/>
      <c r="S13" s="27">
        <f t="shared" si="0"/>
        <v>117.45171970437451</v>
      </c>
      <c r="T13" s="28"/>
      <c r="U13" s="27">
        <f t="shared" si="1"/>
        <v>46.03769891615616</v>
      </c>
      <c r="V13" s="28"/>
    </row>
    <row r="14" spans="1:22" x14ac:dyDescent="0.25">
      <c r="A14" s="29" t="s">
        <v>21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30">
        <v>0</v>
      </c>
      <c r="N14" s="17"/>
      <c r="O14" s="30">
        <v>41943</v>
      </c>
      <c r="P14" s="17"/>
      <c r="Q14" s="30">
        <v>7470.62</v>
      </c>
      <c r="R14" s="17"/>
      <c r="S14" s="27">
        <v>0</v>
      </c>
      <c r="T14" s="28"/>
      <c r="U14" s="27">
        <f t="shared" si="1"/>
        <v>17.811363040316618</v>
      </c>
      <c r="V14" s="28"/>
    </row>
    <row r="15" spans="1:22" x14ac:dyDescent="0.25">
      <c r="A15" s="29" t="s">
        <v>22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30">
        <v>789371.72</v>
      </c>
      <c r="N15" s="17"/>
      <c r="O15" s="30">
        <v>2055794</v>
      </c>
      <c r="P15" s="17"/>
      <c r="Q15" s="30">
        <v>934601.28</v>
      </c>
      <c r="R15" s="17"/>
      <c r="S15" s="27">
        <f t="shared" si="0"/>
        <v>118.39812046978324</v>
      </c>
      <c r="T15" s="28"/>
      <c r="U15" s="27">
        <f t="shared" si="1"/>
        <v>45.461815726673002</v>
      </c>
      <c r="V15" s="28"/>
    </row>
    <row r="16" spans="1:22" x14ac:dyDescent="0.25">
      <c r="A16" s="29" t="s">
        <v>23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30">
        <f>M12-M15</f>
        <v>20015.910000000033</v>
      </c>
      <c r="N16" s="17"/>
      <c r="O16" s="30">
        <v>-11647</v>
      </c>
      <c r="P16" s="17"/>
      <c r="Q16" s="30">
        <f>Q12-Q15</f>
        <v>14512.589999999967</v>
      </c>
      <c r="R16" s="17"/>
      <c r="S16" s="27">
        <f t="shared" si="0"/>
        <v>72.505272056079107</v>
      </c>
      <c r="T16" s="28"/>
      <c r="U16" s="27">
        <f t="shared" si="1"/>
        <v>-124.60367476603389</v>
      </c>
      <c r="V16" s="28"/>
    </row>
    <row r="17" spans="1:22" x14ac:dyDescent="0.25">
      <c r="A17" s="19" t="s">
        <v>24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9" t="s">
        <v>2</v>
      </c>
      <c r="N17" s="17"/>
      <c r="O17" s="19" t="s">
        <v>2</v>
      </c>
      <c r="P17" s="17"/>
      <c r="Q17" s="19" t="s">
        <v>2</v>
      </c>
      <c r="R17" s="17"/>
      <c r="S17" s="19" t="s">
        <v>2</v>
      </c>
      <c r="T17" s="17"/>
      <c r="U17" s="19" t="s">
        <v>2</v>
      </c>
      <c r="V17" s="17"/>
    </row>
    <row r="18" spans="1:22" x14ac:dyDescent="0.25">
      <c r="A18" s="29" t="s">
        <v>25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30">
        <v>0</v>
      </c>
      <c r="N18" s="17"/>
      <c r="O18" s="30">
        <v>0</v>
      </c>
      <c r="P18" s="17"/>
      <c r="Q18" s="30">
        <v>0</v>
      </c>
      <c r="R18" s="17"/>
      <c r="S18" s="31" t="s">
        <v>2</v>
      </c>
      <c r="T18" s="17"/>
      <c r="U18" s="31" t="s">
        <v>2</v>
      </c>
      <c r="V18" s="17"/>
    </row>
    <row r="19" spans="1:22" x14ac:dyDescent="0.25">
      <c r="A19" s="29" t="s">
        <v>26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30">
        <v>0</v>
      </c>
      <c r="N19" s="17"/>
      <c r="O19" s="30">
        <v>0</v>
      </c>
      <c r="P19" s="17"/>
      <c r="Q19" s="30">
        <v>0</v>
      </c>
      <c r="R19" s="17"/>
      <c r="S19" s="31" t="s">
        <v>2</v>
      </c>
      <c r="T19" s="17"/>
      <c r="U19" s="31" t="s">
        <v>2</v>
      </c>
      <c r="V19" s="17"/>
    </row>
    <row r="20" spans="1:22" x14ac:dyDescent="0.25">
      <c r="A20" s="29" t="s">
        <v>27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30">
        <v>0</v>
      </c>
      <c r="N20" s="17"/>
      <c r="O20" s="30">
        <v>0</v>
      </c>
      <c r="P20" s="17"/>
      <c r="Q20" s="30">
        <v>0</v>
      </c>
      <c r="R20" s="17"/>
      <c r="S20" s="31">
        <v>0</v>
      </c>
      <c r="T20" s="17"/>
      <c r="U20" s="31">
        <v>0</v>
      </c>
      <c r="V20" s="17"/>
    </row>
    <row r="21" spans="1:22" x14ac:dyDescent="0.25">
      <c r="A21" s="29" t="s">
        <v>28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30">
        <v>26801</v>
      </c>
      <c r="N21" s="17"/>
      <c r="O21" s="30">
        <v>11647</v>
      </c>
      <c r="P21" s="17"/>
      <c r="Q21" s="30">
        <v>11647</v>
      </c>
      <c r="R21" s="17"/>
      <c r="S21" s="27">
        <f>Q21/M21*100</f>
        <v>43.457333681579044</v>
      </c>
      <c r="T21" s="28"/>
      <c r="U21" s="27">
        <f>Q21/O21*100</f>
        <v>100</v>
      </c>
      <c r="V21" s="28"/>
    </row>
    <row r="22" spans="1:22" x14ac:dyDescent="0.25">
      <c r="A22" s="29" t="s">
        <v>29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30">
        <v>0</v>
      </c>
      <c r="N22" s="17"/>
      <c r="O22" s="30">
        <v>11647</v>
      </c>
      <c r="P22" s="17"/>
      <c r="Q22" s="30">
        <v>4973.4399999999996</v>
      </c>
      <c r="R22" s="17"/>
      <c r="S22" s="31">
        <v>0</v>
      </c>
      <c r="T22" s="17"/>
      <c r="U22" s="31">
        <v>0</v>
      </c>
      <c r="V22" s="17"/>
    </row>
    <row r="23" spans="1:22" x14ac:dyDescent="0.25">
      <c r="A23" s="19" t="s">
        <v>30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9" t="s">
        <v>2</v>
      </c>
      <c r="N23" s="17"/>
      <c r="O23" s="19" t="s">
        <v>2</v>
      </c>
      <c r="P23" s="17"/>
      <c r="Q23" s="19" t="s">
        <v>2</v>
      </c>
      <c r="R23" s="17"/>
      <c r="S23" s="19" t="s">
        <v>2</v>
      </c>
      <c r="T23" s="17"/>
      <c r="U23" s="19" t="s">
        <v>2</v>
      </c>
      <c r="V23" s="17"/>
    </row>
    <row r="24" spans="1:22" x14ac:dyDescent="0.25">
      <c r="A24" s="29" t="s">
        <v>31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30">
        <f>M21-M22</f>
        <v>26801</v>
      </c>
      <c r="N24" s="17"/>
      <c r="O24" s="30">
        <v>0</v>
      </c>
      <c r="P24" s="17"/>
      <c r="Q24" s="30">
        <f>Q21-Q22</f>
        <v>6673.56</v>
      </c>
      <c r="R24" s="17"/>
      <c r="S24" s="31">
        <v>89.42</v>
      </c>
      <c r="T24" s="17"/>
      <c r="U24" s="31">
        <v>42.32</v>
      </c>
      <c r="V24" s="17"/>
    </row>
    <row r="26" spans="1:22" x14ac:dyDescent="0.25">
      <c r="N26" s="13"/>
    </row>
  </sheetData>
  <mergeCells count="109">
    <mergeCell ref="S24:T24"/>
    <mergeCell ref="U24:V24"/>
    <mergeCell ref="A24:L24"/>
    <mergeCell ref="M24:N24"/>
    <mergeCell ref="O24:P24"/>
    <mergeCell ref="Q24:R24"/>
    <mergeCell ref="S22:T22"/>
    <mergeCell ref="U22:V22"/>
    <mergeCell ref="A23:L23"/>
    <mergeCell ref="M23:N23"/>
    <mergeCell ref="O23:P23"/>
    <mergeCell ref="Q23:R23"/>
    <mergeCell ref="S23:T23"/>
    <mergeCell ref="U23:V23"/>
    <mergeCell ref="A22:L22"/>
    <mergeCell ref="M22:N22"/>
    <mergeCell ref="O22:P22"/>
    <mergeCell ref="Q22:R22"/>
    <mergeCell ref="S20:T20"/>
    <mergeCell ref="U20:V20"/>
    <mergeCell ref="A21:L21"/>
    <mergeCell ref="M21:N21"/>
    <mergeCell ref="O21:P21"/>
    <mergeCell ref="Q21:R21"/>
    <mergeCell ref="S21:T21"/>
    <mergeCell ref="U21:V21"/>
    <mergeCell ref="A20:L20"/>
    <mergeCell ref="M20:N20"/>
    <mergeCell ref="O20:P20"/>
    <mergeCell ref="Q20:R20"/>
    <mergeCell ref="S18:T18"/>
    <mergeCell ref="U18:V18"/>
    <mergeCell ref="A19:L19"/>
    <mergeCell ref="M19:N19"/>
    <mergeCell ref="O19:P19"/>
    <mergeCell ref="Q19:R19"/>
    <mergeCell ref="S19:T19"/>
    <mergeCell ref="U19:V19"/>
    <mergeCell ref="A18:L18"/>
    <mergeCell ref="M18:N18"/>
    <mergeCell ref="O18:P18"/>
    <mergeCell ref="Q18:R18"/>
    <mergeCell ref="S16:T16"/>
    <mergeCell ref="U16:V16"/>
    <mergeCell ref="A17:L17"/>
    <mergeCell ref="M17:N17"/>
    <mergeCell ref="O17:P17"/>
    <mergeCell ref="Q17:R17"/>
    <mergeCell ref="S17:T17"/>
    <mergeCell ref="U17:V17"/>
    <mergeCell ref="A16:L16"/>
    <mergeCell ref="M16:N16"/>
    <mergeCell ref="O16:P16"/>
    <mergeCell ref="Q16:R16"/>
    <mergeCell ref="S14:T14"/>
    <mergeCell ref="U14:V14"/>
    <mergeCell ref="A15:L15"/>
    <mergeCell ref="M15:N15"/>
    <mergeCell ref="O15:P15"/>
    <mergeCell ref="Q15:R15"/>
    <mergeCell ref="S15:T15"/>
    <mergeCell ref="U15:V15"/>
    <mergeCell ref="A14:L14"/>
    <mergeCell ref="M14:N14"/>
    <mergeCell ref="O14:P14"/>
    <mergeCell ref="Q14:R14"/>
    <mergeCell ref="S12:T12"/>
    <mergeCell ref="U12:V12"/>
    <mergeCell ref="A13:L13"/>
    <mergeCell ref="M13:N13"/>
    <mergeCell ref="O13:P13"/>
    <mergeCell ref="Q13:R13"/>
    <mergeCell ref="S13:T13"/>
    <mergeCell ref="U13:V13"/>
    <mergeCell ref="A12:L12"/>
    <mergeCell ref="M12:N12"/>
    <mergeCell ref="O12:P12"/>
    <mergeCell ref="Q12:R12"/>
    <mergeCell ref="S10:T10"/>
    <mergeCell ref="U10:V10"/>
    <mergeCell ref="A11:L11"/>
    <mergeCell ref="M11:N11"/>
    <mergeCell ref="O11:P11"/>
    <mergeCell ref="Q11:R11"/>
    <mergeCell ref="S11:T11"/>
    <mergeCell ref="U11:V11"/>
    <mergeCell ref="A10:L10"/>
    <mergeCell ref="M10:N10"/>
    <mergeCell ref="O10:P10"/>
    <mergeCell ref="Q10:R10"/>
    <mergeCell ref="A1:B1"/>
    <mergeCell ref="A2:B2"/>
    <mergeCell ref="A3:B3"/>
    <mergeCell ref="A4:B4"/>
    <mergeCell ref="A5:B5"/>
    <mergeCell ref="U8:V8"/>
    <mergeCell ref="A9:L9"/>
    <mergeCell ref="M9:N9"/>
    <mergeCell ref="O9:P9"/>
    <mergeCell ref="Q9:R9"/>
    <mergeCell ref="S9:T9"/>
    <mergeCell ref="U9:V9"/>
    <mergeCell ref="A6:S6"/>
    <mergeCell ref="A7:S7"/>
    <mergeCell ref="A8:L8"/>
    <mergeCell ref="M8:N8"/>
    <mergeCell ref="O8:P8"/>
    <mergeCell ref="Q8:R8"/>
    <mergeCell ref="S8:T8"/>
  </mergeCells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86"/>
  <sheetViews>
    <sheetView workbookViewId="0">
      <selection activeCell="C2" sqref="C2"/>
    </sheetView>
  </sheetViews>
  <sheetFormatPr defaultRowHeight="15" x14ac:dyDescent="0.25"/>
  <cols>
    <col min="10" max="10" width="2.5703125" customWidth="1"/>
    <col min="11" max="12" width="9.140625" hidden="1" customWidth="1"/>
    <col min="14" max="14" width="6.42578125" customWidth="1"/>
    <col min="16" max="16" width="6.140625" customWidth="1"/>
    <col min="18" max="18" width="3.85546875" customWidth="1"/>
    <col min="20" max="20" width="3" customWidth="1"/>
    <col min="22" max="22" width="1.42578125" customWidth="1"/>
    <col min="24" max="24" width="11.7109375" bestFit="1" customWidth="1"/>
    <col min="26" max="27" width="11.7109375" bestFit="1" customWidth="1"/>
  </cols>
  <sheetData>
    <row r="1" spans="1:26" ht="15" customHeight="1" x14ac:dyDescent="0.25">
      <c r="A1" s="17" t="s">
        <v>0</v>
      </c>
      <c r="B1" s="17"/>
      <c r="C1" s="11" t="s">
        <v>1</v>
      </c>
      <c r="D1" s="1">
        <v>45497.428175833331</v>
      </c>
    </row>
    <row r="2" spans="1:26" x14ac:dyDescent="0.25">
      <c r="A2" s="17" t="s">
        <v>2</v>
      </c>
      <c r="B2" s="17"/>
      <c r="C2" s="11" t="s">
        <v>3</v>
      </c>
      <c r="D2" s="2">
        <v>45497.428175833331</v>
      </c>
    </row>
    <row r="3" spans="1:26" x14ac:dyDescent="0.25">
      <c r="A3" s="17" t="s">
        <v>4</v>
      </c>
      <c r="B3" s="17"/>
    </row>
    <row r="4" spans="1:26" x14ac:dyDescent="0.25">
      <c r="A4" s="17" t="s">
        <v>5</v>
      </c>
      <c r="B4" s="17"/>
    </row>
    <row r="5" spans="1:26" x14ac:dyDescent="0.25">
      <c r="A5" s="17" t="s">
        <v>6</v>
      </c>
      <c r="B5" s="17"/>
    </row>
    <row r="6" spans="1:26" s="4" customFormat="1" ht="18.75" x14ac:dyDescent="0.3">
      <c r="A6" s="40" t="s">
        <v>32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</row>
    <row r="7" spans="1:26" x14ac:dyDescent="0.25">
      <c r="A7" s="23" t="s">
        <v>8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</row>
    <row r="8" spans="1:26" ht="27.75" customHeight="1" x14ac:dyDescent="0.25">
      <c r="A8" s="25" t="s">
        <v>9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25" t="s">
        <v>10</v>
      </c>
      <c r="N8" s="17"/>
      <c r="O8" s="26" t="s">
        <v>264</v>
      </c>
      <c r="P8" s="17"/>
      <c r="Q8" s="25" t="s">
        <v>11</v>
      </c>
      <c r="R8" s="17"/>
      <c r="S8" s="18" t="s">
        <v>265</v>
      </c>
      <c r="T8" s="17"/>
      <c r="U8" s="18" t="s">
        <v>266</v>
      </c>
      <c r="V8" s="17"/>
    </row>
    <row r="9" spans="1:26" x14ac:dyDescent="0.25">
      <c r="A9" s="39" t="s">
        <v>12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20" t="s">
        <v>13</v>
      </c>
      <c r="N9" s="17"/>
      <c r="O9" s="20">
        <v>2</v>
      </c>
      <c r="P9" s="17"/>
      <c r="Q9" s="20">
        <v>3</v>
      </c>
      <c r="R9" s="17"/>
      <c r="S9" s="20">
        <v>4</v>
      </c>
      <c r="T9" s="17"/>
      <c r="U9" s="20">
        <v>5</v>
      </c>
      <c r="V9" s="17"/>
    </row>
    <row r="10" spans="1:26" x14ac:dyDescent="0.25">
      <c r="A10" s="43" t="s">
        <v>17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44">
        <f>644769.24+M24</f>
        <v>809272.51</v>
      </c>
      <c r="N10" s="17"/>
      <c r="O10" s="44">
        <f>O11+O16+O19+O24</f>
        <v>2043747</v>
      </c>
      <c r="P10" s="17"/>
      <c r="Q10" s="44">
        <f>805299.42+Q24</f>
        <v>949008.34000000008</v>
      </c>
      <c r="R10" s="17"/>
      <c r="S10" s="35">
        <f>Q10/M10</f>
        <v>1.1726684500873508</v>
      </c>
      <c r="T10" s="36"/>
      <c r="U10" s="32">
        <f>Q10/O10</f>
        <v>0.46434726998987647</v>
      </c>
      <c r="V10" s="36"/>
      <c r="X10" s="13"/>
      <c r="Z10" s="13"/>
    </row>
    <row r="11" spans="1:26" x14ac:dyDescent="0.25">
      <c r="A11" s="37" t="s">
        <v>33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8">
        <v>619789.75</v>
      </c>
      <c r="N11" s="37"/>
      <c r="O11" s="42">
        <v>1692732</v>
      </c>
      <c r="P11" s="37"/>
      <c r="Q11" s="38">
        <v>775053.02</v>
      </c>
      <c r="R11" s="37"/>
      <c r="S11" s="32">
        <f t="shared" ref="S11:S77" si="0">Q11/M11</f>
        <v>1.2505095800632393</v>
      </c>
      <c r="T11" s="33"/>
      <c r="U11" s="32">
        <f t="shared" ref="U11:U80" si="1">Q11/O11</f>
        <v>0.45787107468872806</v>
      </c>
      <c r="V11" s="33"/>
      <c r="Z11" s="13"/>
    </row>
    <row r="12" spans="1:26" x14ac:dyDescent="0.25">
      <c r="A12" s="37" t="s">
        <v>34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8">
        <v>619614.18000000005</v>
      </c>
      <c r="N12" s="37"/>
      <c r="O12" s="42">
        <f>530+143870+1548332</f>
        <v>1692732</v>
      </c>
      <c r="P12" s="37"/>
      <c r="Q12" s="38">
        <v>775053.02</v>
      </c>
      <c r="R12" s="37"/>
      <c r="S12" s="32">
        <f t="shared" si="0"/>
        <v>1.2508639166392221</v>
      </c>
      <c r="T12" s="33"/>
      <c r="U12" s="32">
        <f t="shared" si="1"/>
        <v>0.45787107468872806</v>
      </c>
      <c r="V12" s="33"/>
    </row>
    <row r="13" spans="1:26" x14ac:dyDescent="0.25">
      <c r="A13" s="17" t="s">
        <v>35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34">
        <v>619614.18000000005</v>
      </c>
      <c r="N13" s="17"/>
      <c r="O13" s="45"/>
      <c r="P13" s="46"/>
      <c r="Q13" s="34">
        <v>775053.02</v>
      </c>
      <c r="R13" s="17"/>
      <c r="S13" s="35">
        <f t="shared" si="0"/>
        <v>1.2508639166392221</v>
      </c>
      <c r="T13" s="36"/>
      <c r="U13" s="32">
        <v>0</v>
      </c>
      <c r="V13" s="36"/>
    </row>
    <row r="14" spans="1:26" x14ac:dyDescent="0.25">
      <c r="A14" s="37" t="s">
        <v>36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8">
        <v>175.57</v>
      </c>
      <c r="N14" s="37"/>
      <c r="O14" s="38">
        <f>0</f>
        <v>0</v>
      </c>
      <c r="P14" s="37"/>
      <c r="Q14" s="38">
        <v>0</v>
      </c>
      <c r="R14" s="37"/>
      <c r="S14" s="32">
        <f t="shared" si="0"/>
        <v>0</v>
      </c>
      <c r="T14" s="33"/>
      <c r="U14" s="32">
        <v>0</v>
      </c>
      <c r="V14" s="33"/>
      <c r="X14" s="13"/>
    </row>
    <row r="15" spans="1:26" x14ac:dyDescent="0.25">
      <c r="A15" s="17" t="s">
        <v>37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34">
        <v>175.57</v>
      </c>
      <c r="N15" s="17"/>
      <c r="O15" s="34" t="s">
        <v>2</v>
      </c>
      <c r="P15" s="17"/>
      <c r="Q15" s="34">
        <v>0</v>
      </c>
      <c r="R15" s="17"/>
      <c r="S15" s="35">
        <f t="shared" si="0"/>
        <v>0</v>
      </c>
      <c r="T15" s="36"/>
      <c r="U15" s="32">
        <v>0</v>
      </c>
      <c r="V15" s="36"/>
    </row>
    <row r="16" spans="1:26" x14ac:dyDescent="0.25">
      <c r="A16" s="37" t="s">
        <v>38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8">
        <v>23342.59</v>
      </c>
      <c r="N16" s="37"/>
      <c r="O16" s="38">
        <v>50287</v>
      </c>
      <c r="P16" s="37"/>
      <c r="Q16" s="38">
        <v>25358.34</v>
      </c>
      <c r="R16" s="37"/>
      <c r="S16" s="32">
        <f t="shared" si="0"/>
        <v>1.0863550274412566</v>
      </c>
      <c r="T16" s="33"/>
      <c r="U16" s="32">
        <f t="shared" si="1"/>
        <v>0.50427227712927791</v>
      </c>
      <c r="V16" s="33"/>
    </row>
    <row r="17" spans="1:27" x14ac:dyDescent="0.25">
      <c r="A17" s="37" t="s">
        <v>39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8">
        <v>23342.59</v>
      </c>
      <c r="N17" s="37"/>
      <c r="O17" s="38">
        <f>50287</f>
        <v>50287</v>
      </c>
      <c r="P17" s="37"/>
      <c r="Q17" s="38">
        <v>25358.34</v>
      </c>
      <c r="R17" s="37"/>
      <c r="S17" s="32">
        <f t="shared" si="0"/>
        <v>1.0863550274412566</v>
      </c>
      <c r="T17" s="33"/>
      <c r="U17" s="32">
        <f t="shared" si="1"/>
        <v>0.50427227712927791</v>
      </c>
      <c r="V17" s="33"/>
    </row>
    <row r="18" spans="1:27" x14ac:dyDescent="0.25">
      <c r="A18" s="17" t="s">
        <v>40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34">
        <v>23342.59</v>
      </c>
      <c r="N18" s="17"/>
      <c r="O18" s="34" t="s">
        <v>2</v>
      </c>
      <c r="P18" s="17"/>
      <c r="Q18" s="34">
        <v>25358.34</v>
      </c>
      <c r="R18" s="17"/>
      <c r="S18" s="35">
        <f t="shared" si="0"/>
        <v>1.0863550274412566</v>
      </c>
      <c r="T18" s="36"/>
      <c r="U18" s="32">
        <v>0</v>
      </c>
      <c r="V18" s="36"/>
    </row>
    <row r="19" spans="1:27" x14ac:dyDescent="0.25">
      <c r="A19" s="37" t="s">
        <v>41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8">
        <v>1636.9</v>
      </c>
      <c r="N19" s="37"/>
      <c r="O19" s="38">
        <f>O20+O22</f>
        <v>6830</v>
      </c>
      <c r="P19" s="37"/>
      <c r="Q19" s="38">
        <v>4888.0600000000004</v>
      </c>
      <c r="R19" s="37"/>
      <c r="S19" s="32">
        <f t="shared" si="0"/>
        <v>2.9861689779461176</v>
      </c>
      <c r="T19" s="33"/>
      <c r="U19" s="32">
        <f t="shared" si="1"/>
        <v>0.71567496339677894</v>
      </c>
      <c r="V19" s="33"/>
    </row>
    <row r="20" spans="1:27" x14ac:dyDescent="0.25">
      <c r="A20" s="37" t="s">
        <v>42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8">
        <v>1636.9</v>
      </c>
      <c r="N20" s="37"/>
      <c r="O20" s="38">
        <v>4830</v>
      </c>
      <c r="P20" s="37"/>
      <c r="Q20" s="38">
        <v>4888.0600000000004</v>
      </c>
      <c r="R20" s="37"/>
      <c r="S20" s="32">
        <f t="shared" si="0"/>
        <v>2.9861689779461176</v>
      </c>
      <c r="T20" s="33"/>
      <c r="U20" s="32">
        <f t="shared" si="1"/>
        <v>1.0120207039337474</v>
      </c>
      <c r="V20" s="33"/>
    </row>
    <row r="21" spans="1:27" x14ac:dyDescent="0.25">
      <c r="A21" s="17" t="s">
        <v>43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34">
        <v>1636.9</v>
      </c>
      <c r="N21" s="17"/>
      <c r="O21" s="34" t="s">
        <v>2</v>
      </c>
      <c r="P21" s="17"/>
      <c r="Q21" s="34">
        <v>4888.0600000000004</v>
      </c>
      <c r="R21" s="17"/>
      <c r="S21" s="35">
        <f t="shared" si="0"/>
        <v>2.9861689779461176</v>
      </c>
      <c r="T21" s="36"/>
      <c r="U21" s="32">
        <v>0</v>
      </c>
      <c r="V21" s="36"/>
    </row>
    <row r="22" spans="1:27" x14ac:dyDescent="0.25">
      <c r="A22" s="37" t="s">
        <v>271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8">
        <v>0</v>
      </c>
      <c r="N22" s="37"/>
      <c r="O22" s="38">
        <v>2000</v>
      </c>
      <c r="P22" s="37"/>
      <c r="Q22" s="38">
        <v>0</v>
      </c>
      <c r="R22" s="37"/>
      <c r="S22" s="32">
        <v>0</v>
      </c>
      <c r="T22" s="33"/>
      <c r="U22" s="32">
        <f t="shared" ref="U22" si="2">Q22/O22</f>
        <v>0</v>
      </c>
      <c r="V22" s="33"/>
    </row>
    <row r="23" spans="1:27" x14ac:dyDescent="0.25">
      <c r="A23" s="17" t="s">
        <v>272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34">
        <v>0</v>
      </c>
      <c r="N23" s="17"/>
      <c r="O23" s="34">
        <v>2000</v>
      </c>
      <c r="P23" s="17"/>
      <c r="Q23" s="34">
        <v>0</v>
      </c>
      <c r="R23" s="17"/>
      <c r="S23" s="35">
        <v>0</v>
      </c>
      <c r="T23" s="36"/>
      <c r="U23" s="32">
        <v>0</v>
      </c>
      <c r="V23" s="36"/>
    </row>
    <row r="24" spans="1:27" x14ac:dyDescent="0.25">
      <c r="A24" s="37" t="s">
        <v>267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8">
        <v>164503.26999999999</v>
      </c>
      <c r="N24" s="38"/>
      <c r="O24" s="47">
        <v>293898</v>
      </c>
      <c r="P24" s="47"/>
      <c r="Q24" s="38">
        <v>143708.92000000001</v>
      </c>
      <c r="R24" s="38"/>
      <c r="S24" s="48">
        <f>Q24/M24*100</f>
        <v>87.359309027717217</v>
      </c>
      <c r="T24" s="48"/>
      <c r="U24" s="49">
        <f>Q24/O24*100</f>
        <v>48.897549489959111</v>
      </c>
      <c r="V24" s="49"/>
      <c r="Z24" s="13"/>
    </row>
    <row r="25" spans="1:27" x14ac:dyDescent="0.25">
      <c r="A25" s="37" t="s">
        <v>268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8">
        <v>164503.26999999999</v>
      </c>
      <c r="N25" s="38"/>
      <c r="O25" s="38">
        <v>293898</v>
      </c>
      <c r="P25" s="38"/>
      <c r="Q25" s="38">
        <v>143708.92000000001</v>
      </c>
      <c r="R25" s="38"/>
      <c r="S25" s="48">
        <f t="shared" ref="S25:S26" si="3">(Q25/M25)*100</f>
        <v>87.359309027717217</v>
      </c>
      <c r="T25" s="48"/>
      <c r="U25" s="49">
        <f>Q25/O25*100</f>
        <v>48.897549489959111</v>
      </c>
      <c r="V25" s="49"/>
    </row>
    <row r="26" spans="1:27" x14ac:dyDescent="0.25">
      <c r="A26" s="17" t="s">
        <v>269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34">
        <v>164503.26999999999</v>
      </c>
      <c r="N26" s="17"/>
      <c r="O26" s="34" t="s">
        <v>2</v>
      </c>
      <c r="P26" s="17"/>
      <c r="Q26" s="34">
        <v>143708.92000000001</v>
      </c>
      <c r="R26" s="17"/>
      <c r="S26" s="50">
        <f t="shared" si="3"/>
        <v>87.359309027717217</v>
      </c>
      <c r="T26" s="28"/>
      <c r="U26" s="51">
        <v>0</v>
      </c>
      <c r="V26" s="17"/>
    </row>
    <row r="27" spans="1:27" x14ac:dyDescent="0.25">
      <c r="A27" s="17" t="s">
        <v>270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34">
        <v>0</v>
      </c>
      <c r="N27" s="17"/>
      <c r="O27" s="34">
        <v>2000</v>
      </c>
      <c r="P27" s="17"/>
      <c r="Q27" s="34">
        <v>0</v>
      </c>
      <c r="R27" s="17"/>
      <c r="S27" s="50">
        <v>0</v>
      </c>
      <c r="T27" s="28"/>
      <c r="U27" s="51">
        <v>0</v>
      </c>
      <c r="V27" s="17"/>
      <c r="AA27" s="13"/>
    </row>
    <row r="28" spans="1:27" x14ac:dyDescent="0.25">
      <c r="A28" s="43" t="s">
        <v>18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4">
        <v>115.12</v>
      </c>
      <c r="N28" s="44"/>
      <c r="O28" s="44">
        <v>400</v>
      </c>
      <c r="P28" s="44"/>
      <c r="Q28" s="44">
        <v>105.53</v>
      </c>
      <c r="R28" s="44"/>
      <c r="S28" s="35">
        <f t="shared" si="0"/>
        <v>0.91669562195969423</v>
      </c>
      <c r="T28" s="35"/>
      <c r="U28" s="32">
        <f t="shared" si="1"/>
        <v>0.26382499999999998</v>
      </c>
      <c r="V28" s="32"/>
    </row>
    <row r="29" spans="1:27" x14ac:dyDescent="0.25">
      <c r="A29" s="37" t="s">
        <v>44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8">
        <v>115.12</v>
      </c>
      <c r="N29" s="38"/>
      <c r="O29" s="38">
        <v>400</v>
      </c>
      <c r="P29" s="38"/>
      <c r="Q29" s="38">
        <v>105.53</v>
      </c>
      <c r="R29" s="38"/>
      <c r="S29" s="32">
        <f t="shared" si="0"/>
        <v>0.91669562195969423</v>
      </c>
      <c r="T29" s="32"/>
      <c r="U29" s="32">
        <f t="shared" si="1"/>
        <v>0.26382499999999998</v>
      </c>
      <c r="V29" s="32"/>
    </row>
    <row r="30" spans="1:27" x14ac:dyDescent="0.25">
      <c r="A30" s="37" t="s">
        <v>45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8">
        <v>115.12</v>
      </c>
      <c r="N30" s="38"/>
      <c r="O30" s="38">
        <v>400</v>
      </c>
      <c r="P30" s="38"/>
      <c r="Q30" s="38">
        <v>105.53</v>
      </c>
      <c r="R30" s="38"/>
      <c r="S30" s="32">
        <f t="shared" si="0"/>
        <v>0.91669562195969423</v>
      </c>
      <c r="T30" s="32"/>
      <c r="U30" s="32">
        <f t="shared" si="1"/>
        <v>0.26382499999999998</v>
      </c>
      <c r="V30" s="32"/>
      <c r="Z30" s="13"/>
    </row>
    <row r="31" spans="1:27" x14ac:dyDescent="0.25">
      <c r="A31" s="17" t="s">
        <v>46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34">
        <v>115.12</v>
      </c>
      <c r="N31" s="34"/>
      <c r="O31" s="34" t="s">
        <v>2</v>
      </c>
      <c r="P31" s="34"/>
      <c r="Q31" s="34">
        <v>105.53</v>
      </c>
      <c r="R31" s="34"/>
      <c r="S31" s="35">
        <f t="shared" si="0"/>
        <v>0.91669562195969423</v>
      </c>
      <c r="T31" s="35"/>
      <c r="U31" s="32">
        <v>0</v>
      </c>
      <c r="V31" s="32"/>
    </row>
    <row r="32" spans="1:27" x14ac:dyDescent="0.25">
      <c r="A32" s="43" t="s">
        <v>20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44">
        <v>789371.72</v>
      </c>
      <c r="N32" s="17"/>
      <c r="O32" s="44">
        <v>2013851</v>
      </c>
      <c r="P32" s="17"/>
      <c r="Q32" s="44">
        <v>927130.66</v>
      </c>
      <c r="R32" s="17"/>
      <c r="S32" s="35">
        <f t="shared" si="0"/>
        <v>1.1745171970437451</v>
      </c>
      <c r="T32" s="36"/>
      <c r="U32" s="32">
        <f t="shared" si="1"/>
        <v>0.46037698916156161</v>
      </c>
      <c r="V32" s="36"/>
      <c r="X32" s="13"/>
      <c r="Z32" s="13"/>
    </row>
    <row r="33" spans="1:26" x14ac:dyDescent="0.25">
      <c r="A33" s="37" t="s">
        <v>47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8">
        <v>618978.89</v>
      </c>
      <c r="N33" s="37"/>
      <c r="O33" s="38">
        <f>O34+O36+O38</f>
        <v>1666432</v>
      </c>
      <c r="P33" s="37"/>
      <c r="Q33" s="38">
        <v>779984.53</v>
      </c>
      <c r="R33" s="37"/>
      <c r="S33" s="32">
        <f t="shared" si="0"/>
        <v>1.2601149128042153</v>
      </c>
      <c r="T33" s="33"/>
      <c r="U33" s="32">
        <f t="shared" si="1"/>
        <v>0.4680566203721484</v>
      </c>
      <c r="V33" s="33"/>
      <c r="X33" s="13"/>
      <c r="Z33" s="13"/>
    </row>
    <row r="34" spans="1:26" x14ac:dyDescent="0.25">
      <c r="A34" s="37" t="s">
        <v>48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8">
        <v>511637.94</v>
      </c>
      <c r="N34" s="37"/>
      <c r="O34" s="38">
        <f>48300+7620+3500+1227500+16023+13378+26333+11986+2472+4868</f>
        <v>1361980</v>
      </c>
      <c r="P34" s="37"/>
      <c r="Q34" s="38">
        <v>710699</v>
      </c>
      <c r="R34" s="37"/>
      <c r="S34" s="32">
        <f t="shared" si="0"/>
        <v>1.3890662604106334</v>
      </c>
      <c r="T34" s="33"/>
      <c r="U34" s="32">
        <f t="shared" si="1"/>
        <v>0.52181309564017098</v>
      </c>
      <c r="V34" s="33"/>
      <c r="X34" s="13"/>
    </row>
    <row r="35" spans="1:26" x14ac:dyDescent="0.25">
      <c r="A35" s="17" t="s">
        <v>49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34">
        <v>511637.94</v>
      </c>
      <c r="N35" s="17"/>
      <c r="O35" s="34" t="s">
        <v>2</v>
      </c>
      <c r="P35" s="17"/>
      <c r="Q35" s="34">
        <v>710699</v>
      </c>
      <c r="R35" s="17"/>
      <c r="S35" s="35">
        <f t="shared" si="0"/>
        <v>1.3890662604106334</v>
      </c>
      <c r="T35" s="36"/>
      <c r="U35" s="32">
        <v>0</v>
      </c>
      <c r="V35" s="36"/>
    </row>
    <row r="36" spans="1:26" x14ac:dyDescent="0.25">
      <c r="A36" s="37" t="s">
        <v>50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8">
        <v>22916.560000000001</v>
      </c>
      <c r="N36" s="37"/>
      <c r="O36" s="38">
        <f>2000+2550+733+57000+1100+3600+4300</f>
        <v>71283</v>
      </c>
      <c r="P36" s="37"/>
      <c r="Q36" s="38">
        <v>27141.439999999999</v>
      </c>
      <c r="R36" s="37"/>
      <c r="S36" s="32">
        <f t="shared" si="0"/>
        <v>1.1843592581085467</v>
      </c>
      <c r="T36" s="33"/>
      <c r="U36" s="32">
        <f t="shared" si="1"/>
        <v>0.38075614101538935</v>
      </c>
      <c r="V36" s="33"/>
    </row>
    <row r="37" spans="1:26" x14ac:dyDescent="0.25">
      <c r="A37" s="17" t="s">
        <v>51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34">
        <v>22916.560000000001</v>
      </c>
      <c r="N37" s="17"/>
      <c r="O37" s="34" t="s">
        <v>2</v>
      </c>
      <c r="P37" s="17"/>
      <c r="Q37" s="34">
        <v>27141.439999999999</v>
      </c>
      <c r="R37" s="17"/>
      <c r="S37" s="35">
        <f t="shared" si="0"/>
        <v>1.1843592581085467</v>
      </c>
      <c r="T37" s="36"/>
      <c r="U37" s="32">
        <v>0</v>
      </c>
      <c r="V37" s="36"/>
    </row>
    <row r="38" spans="1:26" x14ac:dyDescent="0.25">
      <c r="A38" s="37" t="s">
        <v>52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8">
        <v>84424.39</v>
      </c>
      <c r="N38" s="37"/>
      <c r="O38" s="38">
        <f>8045+1258+600+210700+9377+3189</f>
        <v>233169</v>
      </c>
      <c r="P38" s="37"/>
      <c r="Q38" s="38">
        <v>42144.09</v>
      </c>
      <c r="R38" s="37"/>
      <c r="S38" s="32">
        <f t="shared" si="0"/>
        <v>0.49919330184085425</v>
      </c>
      <c r="T38" s="33"/>
      <c r="U38" s="32">
        <f t="shared" si="1"/>
        <v>0.1807448245693038</v>
      </c>
      <c r="V38" s="33"/>
    </row>
    <row r="39" spans="1:26" x14ac:dyDescent="0.25">
      <c r="A39" s="17" t="s">
        <v>53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34">
        <v>84407.86</v>
      </c>
      <c r="N39" s="17"/>
      <c r="O39" s="34" t="s">
        <v>2</v>
      </c>
      <c r="P39" s="17"/>
      <c r="Q39" s="34">
        <v>42144.09</v>
      </c>
      <c r="R39" s="17"/>
      <c r="S39" s="35">
        <f t="shared" si="0"/>
        <v>0.49929106128268147</v>
      </c>
      <c r="T39" s="36"/>
      <c r="U39" s="32">
        <v>0</v>
      </c>
      <c r="V39" s="36"/>
    </row>
    <row r="40" spans="1:26" x14ac:dyDescent="0.25">
      <c r="A40" s="17" t="s">
        <v>54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34">
        <v>16.53</v>
      </c>
      <c r="N40" s="17"/>
      <c r="O40" s="34" t="s">
        <v>2</v>
      </c>
      <c r="P40" s="17"/>
      <c r="Q40" s="34">
        <v>0</v>
      </c>
      <c r="R40" s="17"/>
      <c r="S40" s="35">
        <f t="shared" si="0"/>
        <v>0</v>
      </c>
      <c r="T40" s="36"/>
      <c r="U40" s="32">
        <v>0</v>
      </c>
      <c r="V40" s="36"/>
    </row>
    <row r="41" spans="1:26" x14ac:dyDescent="0.25">
      <c r="A41" s="37" t="s">
        <v>55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8">
        <v>164094.54999999999</v>
      </c>
      <c r="N41" s="37"/>
      <c r="O41" s="38">
        <f>O42+O46+O53+O63</f>
        <v>313469</v>
      </c>
      <c r="P41" s="37"/>
      <c r="Q41" s="38">
        <v>145205.89000000001</v>
      </c>
      <c r="R41" s="37"/>
      <c r="S41" s="32">
        <f t="shared" si="0"/>
        <v>0.88489160669869915</v>
      </c>
      <c r="T41" s="33"/>
      <c r="U41" s="32">
        <f t="shared" si="1"/>
        <v>0.46322248771010854</v>
      </c>
      <c r="V41" s="33"/>
    </row>
    <row r="42" spans="1:26" x14ac:dyDescent="0.25">
      <c r="A42" s="37" t="s">
        <v>56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8">
        <v>31771.29</v>
      </c>
      <c r="N42" s="37"/>
      <c r="O42" s="38">
        <f>550+5900+1600+160+49000+6900+1650</f>
        <v>65760</v>
      </c>
      <c r="P42" s="37"/>
      <c r="Q42" s="38">
        <v>28882.43</v>
      </c>
      <c r="R42" s="37"/>
      <c r="S42" s="32">
        <f t="shared" si="0"/>
        <v>0.90907325450115495</v>
      </c>
      <c r="T42" s="33"/>
      <c r="U42" s="32">
        <f t="shared" si="1"/>
        <v>0.43920970194647202</v>
      </c>
      <c r="V42" s="33"/>
    </row>
    <row r="43" spans="1:26" x14ac:dyDescent="0.25">
      <c r="A43" s="17" t="s">
        <v>57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34">
        <v>4605.46</v>
      </c>
      <c r="N43" s="17"/>
      <c r="O43" s="34" t="s">
        <v>2</v>
      </c>
      <c r="P43" s="17"/>
      <c r="Q43" s="34">
        <v>4923.5600000000004</v>
      </c>
      <c r="R43" s="17"/>
      <c r="S43" s="35">
        <f t="shared" si="0"/>
        <v>1.0690701905998532</v>
      </c>
      <c r="T43" s="36"/>
      <c r="U43" s="32">
        <v>0</v>
      </c>
      <c r="V43" s="36"/>
    </row>
    <row r="44" spans="1:26" x14ac:dyDescent="0.25">
      <c r="A44" s="17" t="s">
        <v>58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34">
        <v>26595.65</v>
      </c>
      <c r="N44" s="17"/>
      <c r="O44" s="34" t="s">
        <v>2</v>
      </c>
      <c r="P44" s="17"/>
      <c r="Q44" s="34">
        <v>23407.87</v>
      </c>
      <c r="R44" s="17"/>
      <c r="S44" s="35">
        <f t="shared" si="0"/>
        <v>0.8801390452950012</v>
      </c>
      <c r="T44" s="36"/>
      <c r="U44" s="32">
        <v>0</v>
      </c>
      <c r="V44" s="36"/>
    </row>
    <row r="45" spans="1:26" x14ac:dyDescent="0.25">
      <c r="A45" s="17" t="s">
        <v>59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34">
        <v>570.17999999999995</v>
      </c>
      <c r="N45" s="17"/>
      <c r="O45" s="34" t="s">
        <v>2</v>
      </c>
      <c r="P45" s="17"/>
      <c r="Q45" s="34">
        <v>551</v>
      </c>
      <c r="R45" s="17"/>
      <c r="S45" s="35">
        <f t="shared" si="0"/>
        <v>0.96636149987723186</v>
      </c>
      <c r="T45" s="36"/>
      <c r="U45" s="32">
        <v>0</v>
      </c>
      <c r="V45" s="36"/>
    </row>
    <row r="46" spans="1:26" x14ac:dyDescent="0.25">
      <c r="A46" s="37" t="s">
        <v>60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8">
        <v>106970.21</v>
      </c>
      <c r="N46" s="37"/>
      <c r="O46" s="38">
        <f>1650+2000+58028+530+360+670+1733+25362+99245</f>
        <v>189578</v>
      </c>
      <c r="P46" s="37"/>
      <c r="Q46" s="38">
        <v>85461.97</v>
      </c>
      <c r="R46" s="37"/>
      <c r="S46" s="32">
        <f t="shared" si="0"/>
        <v>0.79893243174898876</v>
      </c>
      <c r="T46" s="33"/>
      <c r="U46" s="32">
        <f t="shared" si="1"/>
        <v>0.45080109506377325</v>
      </c>
      <c r="V46" s="33"/>
    </row>
    <row r="47" spans="1:26" x14ac:dyDescent="0.25">
      <c r="A47" s="17" t="s">
        <v>61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34">
        <v>5768.69</v>
      </c>
      <c r="N47" s="17"/>
      <c r="O47" s="34" t="s">
        <v>2</v>
      </c>
      <c r="P47" s="17"/>
      <c r="Q47" s="34">
        <v>5279.72</v>
      </c>
      <c r="R47" s="17"/>
      <c r="S47" s="35">
        <f t="shared" si="0"/>
        <v>0.9152372549053599</v>
      </c>
      <c r="T47" s="36"/>
      <c r="U47" s="32">
        <v>0</v>
      </c>
      <c r="V47" s="36"/>
    </row>
    <row r="48" spans="1:26" x14ac:dyDescent="0.25">
      <c r="A48" s="17" t="s">
        <v>62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34">
        <v>47567.92</v>
      </c>
      <c r="N48" s="17"/>
      <c r="O48" s="34" t="s">
        <v>2</v>
      </c>
      <c r="P48" s="17"/>
      <c r="Q48" s="34">
        <v>54292.77</v>
      </c>
      <c r="R48" s="17"/>
      <c r="S48" s="35">
        <f t="shared" si="0"/>
        <v>1.1413736400498486</v>
      </c>
      <c r="T48" s="36"/>
      <c r="U48" s="32">
        <v>0</v>
      </c>
      <c r="V48" s="36"/>
    </row>
    <row r="49" spans="1:22" x14ac:dyDescent="0.25">
      <c r="A49" s="17" t="s">
        <v>63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34">
        <v>51611.35</v>
      </c>
      <c r="N49" s="17"/>
      <c r="O49" s="34" t="s">
        <v>2</v>
      </c>
      <c r="P49" s="17"/>
      <c r="Q49" s="34">
        <v>22443.11</v>
      </c>
      <c r="R49" s="17"/>
      <c r="S49" s="35">
        <f t="shared" si="0"/>
        <v>0.43484834246730614</v>
      </c>
      <c r="T49" s="36"/>
      <c r="U49" s="32">
        <v>0</v>
      </c>
      <c r="V49" s="36"/>
    </row>
    <row r="50" spans="1:22" x14ac:dyDescent="0.25">
      <c r="A50" s="17" t="s">
        <v>64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34">
        <v>1521.06</v>
      </c>
      <c r="N50" s="17"/>
      <c r="O50" s="34" t="s">
        <v>2</v>
      </c>
      <c r="P50" s="17"/>
      <c r="Q50" s="34">
        <v>2138.65</v>
      </c>
      <c r="R50" s="17"/>
      <c r="S50" s="35">
        <f t="shared" si="0"/>
        <v>1.4060260607734081</v>
      </c>
      <c r="T50" s="36"/>
      <c r="U50" s="32">
        <v>0</v>
      </c>
      <c r="V50" s="36"/>
    </row>
    <row r="51" spans="1:22" x14ac:dyDescent="0.25">
      <c r="A51" s="17" t="s">
        <v>65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34">
        <v>470.69</v>
      </c>
      <c r="N51" s="17"/>
      <c r="O51" s="34" t="s">
        <v>2</v>
      </c>
      <c r="P51" s="17"/>
      <c r="Q51" s="34">
        <v>0</v>
      </c>
      <c r="R51" s="17"/>
      <c r="S51" s="35">
        <f t="shared" si="0"/>
        <v>0</v>
      </c>
      <c r="T51" s="36"/>
      <c r="U51" s="32">
        <v>0</v>
      </c>
      <c r="V51" s="36"/>
    </row>
    <row r="52" spans="1:22" x14ac:dyDescent="0.25">
      <c r="A52" s="17" t="s">
        <v>66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34">
        <v>30.5</v>
      </c>
      <c r="N52" s="17"/>
      <c r="O52" s="34" t="s">
        <v>2</v>
      </c>
      <c r="P52" s="17"/>
      <c r="Q52" s="34">
        <v>1307.72</v>
      </c>
      <c r="R52" s="17"/>
      <c r="S52" s="35">
        <f t="shared" si="0"/>
        <v>42.876065573770489</v>
      </c>
      <c r="T52" s="36"/>
      <c r="U52" s="32">
        <v>0</v>
      </c>
      <c r="V52" s="36"/>
    </row>
    <row r="53" spans="1:22" x14ac:dyDescent="0.25">
      <c r="A53" s="37" t="s">
        <v>67</v>
      </c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8">
        <v>20775.97</v>
      </c>
      <c r="N53" s="37"/>
      <c r="O53" s="38">
        <f>1650+9000+35000+1000</f>
        <v>46650</v>
      </c>
      <c r="P53" s="37"/>
      <c r="Q53" s="38">
        <v>26397.53</v>
      </c>
      <c r="R53" s="37"/>
      <c r="S53" s="32">
        <f t="shared" si="0"/>
        <v>1.2705799055350964</v>
      </c>
      <c r="T53" s="33"/>
      <c r="U53" s="32">
        <f t="shared" si="1"/>
        <v>0.56586345123258308</v>
      </c>
      <c r="V53" s="33"/>
    </row>
    <row r="54" spans="1:22" x14ac:dyDescent="0.25">
      <c r="A54" s="17" t="s">
        <v>68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34">
        <v>7006.35</v>
      </c>
      <c r="N54" s="17"/>
      <c r="O54" s="34" t="s">
        <v>2</v>
      </c>
      <c r="P54" s="17"/>
      <c r="Q54" s="34">
        <v>8744.41</v>
      </c>
      <c r="R54" s="17"/>
      <c r="S54" s="35">
        <f t="shared" si="0"/>
        <v>1.2480692514647427</v>
      </c>
      <c r="T54" s="36"/>
      <c r="U54" s="32">
        <v>0</v>
      </c>
      <c r="V54" s="36"/>
    </row>
    <row r="55" spans="1:22" x14ac:dyDescent="0.25">
      <c r="A55" s="17" t="s">
        <v>69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34">
        <v>2929.17</v>
      </c>
      <c r="N55" s="17"/>
      <c r="O55" s="34" t="s">
        <v>2</v>
      </c>
      <c r="P55" s="17"/>
      <c r="Q55" s="34">
        <v>3935.4</v>
      </c>
      <c r="R55" s="17"/>
      <c r="S55" s="35">
        <f t="shared" si="0"/>
        <v>1.3435205194645583</v>
      </c>
      <c r="T55" s="36"/>
      <c r="U55" s="32">
        <v>0</v>
      </c>
      <c r="V55" s="36"/>
    </row>
    <row r="56" spans="1:22" x14ac:dyDescent="0.25">
      <c r="A56" s="17" t="s">
        <v>70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34">
        <v>368.99</v>
      </c>
      <c r="N56" s="17"/>
      <c r="O56" s="34" t="s">
        <v>2</v>
      </c>
      <c r="P56" s="17"/>
      <c r="Q56" s="34">
        <v>192.44</v>
      </c>
      <c r="R56" s="17"/>
      <c r="S56" s="35">
        <f t="shared" si="0"/>
        <v>0.52153174882788145</v>
      </c>
      <c r="T56" s="36"/>
      <c r="U56" s="32">
        <v>0</v>
      </c>
      <c r="V56" s="36"/>
    </row>
    <row r="57" spans="1:22" x14ac:dyDescent="0.25">
      <c r="A57" s="17" t="s">
        <v>71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34">
        <v>5018.22</v>
      </c>
      <c r="N57" s="17"/>
      <c r="O57" s="34" t="s">
        <v>2</v>
      </c>
      <c r="P57" s="17"/>
      <c r="Q57" s="34">
        <v>6132.36</v>
      </c>
      <c r="R57" s="17"/>
      <c r="S57" s="35">
        <f t="shared" si="0"/>
        <v>1.2220189628991953</v>
      </c>
      <c r="T57" s="36"/>
      <c r="U57" s="32">
        <v>0</v>
      </c>
      <c r="V57" s="36"/>
    </row>
    <row r="58" spans="1:22" x14ac:dyDescent="0.25">
      <c r="A58" s="17" t="s">
        <v>72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34">
        <v>890.55</v>
      </c>
      <c r="N58" s="17"/>
      <c r="O58" s="34" t="s">
        <v>2</v>
      </c>
      <c r="P58" s="17"/>
      <c r="Q58" s="34">
        <v>1893.9</v>
      </c>
      <c r="R58" s="17"/>
      <c r="S58" s="35">
        <f t="shared" si="0"/>
        <v>2.126663297961934</v>
      </c>
      <c r="T58" s="36"/>
      <c r="U58" s="32">
        <v>0</v>
      </c>
      <c r="V58" s="36"/>
    </row>
    <row r="59" spans="1:22" x14ac:dyDescent="0.25">
      <c r="A59" s="17" t="s">
        <v>73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34">
        <v>548.23</v>
      </c>
      <c r="N59" s="17"/>
      <c r="O59" s="34" t="s">
        <v>2</v>
      </c>
      <c r="P59" s="17"/>
      <c r="Q59" s="34">
        <v>467.57</v>
      </c>
      <c r="R59" s="17"/>
      <c r="S59" s="35">
        <f t="shared" si="0"/>
        <v>0.85287196979369972</v>
      </c>
      <c r="T59" s="36"/>
      <c r="U59" s="32">
        <v>0</v>
      </c>
      <c r="V59" s="36"/>
    </row>
    <row r="60" spans="1:22" x14ac:dyDescent="0.25">
      <c r="A60" s="17" t="s">
        <v>74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34">
        <v>2058.4</v>
      </c>
      <c r="N60" s="17"/>
      <c r="O60" s="34" t="s">
        <v>2</v>
      </c>
      <c r="P60" s="17"/>
      <c r="Q60" s="34">
        <v>2906.72</v>
      </c>
      <c r="R60" s="17"/>
      <c r="S60" s="35">
        <f t="shared" si="0"/>
        <v>1.4121259230470267</v>
      </c>
      <c r="T60" s="36"/>
      <c r="U60" s="32">
        <v>0</v>
      </c>
      <c r="V60" s="36"/>
    </row>
    <row r="61" spans="1:22" x14ac:dyDescent="0.25">
      <c r="A61" s="17" t="s">
        <v>75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34">
        <v>576.64</v>
      </c>
      <c r="N61" s="17"/>
      <c r="O61" s="34" t="s">
        <v>2</v>
      </c>
      <c r="P61" s="17"/>
      <c r="Q61" s="34">
        <v>337.25</v>
      </c>
      <c r="R61" s="17"/>
      <c r="S61" s="35">
        <f t="shared" si="0"/>
        <v>0.5848536348501665</v>
      </c>
      <c r="T61" s="36"/>
      <c r="U61" s="32">
        <v>0</v>
      </c>
      <c r="V61" s="36"/>
    </row>
    <row r="62" spans="1:22" x14ac:dyDescent="0.25">
      <c r="A62" s="17" t="s">
        <v>76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34">
        <v>1379.42</v>
      </c>
      <c r="N62" s="17"/>
      <c r="O62" s="34" t="s">
        <v>2</v>
      </c>
      <c r="P62" s="17"/>
      <c r="Q62" s="34">
        <v>1787.48</v>
      </c>
      <c r="R62" s="17"/>
      <c r="S62" s="35">
        <f t="shared" si="0"/>
        <v>1.2958199823114063</v>
      </c>
      <c r="T62" s="36"/>
      <c r="U62" s="32">
        <v>0</v>
      </c>
      <c r="V62" s="36"/>
    </row>
    <row r="63" spans="1:22" x14ac:dyDescent="0.25">
      <c r="A63" s="37" t="s">
        <v>77</v>
      </c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8">
        <v>4577.08</v>
      </c>
      <c r="N63" s="37"/>
      <c r="O63" s="38">
        <f>1300+4000+66+133+4132+1850</f>
        <v>11481</v>
      </c>
      <c r="P63" s="37"/>
      <c r="Q63" s="38">
        <v>4463.96</v>
      </c>
      <c r="R63" s="37"/>
      <c r="S63" s="32">
        <f t="shared" si="0"/>
        <v>0.97528555323481347</v>
      </c>
      <c r="T63" s="33"/>
      <c r="U63" s="32">
        <f t="shared" si="1"/>
        <v>0.38881282118282379</v>
      </c>
      <c r="V63" s="33"/>
    </row>
    <row r="64" spans="1:22" x14ac:dyDescent="0.25">
      <c r="A64" s="17" t="s">
        <v>78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34">
        <v>1756.68</v>
      </c>
      <c r="N64" s="17"/>
      <c r="O64" s="34" t="s">
        <v>2</v>
      </c>
      <c r="P64" s="17"/>
      <c r="Q64" s="34">
        <v>1756.68</v>
      </c>
      <c r="R64" s="17"/>
      <c r="S64" s="35">
        <f t="shared" si="0"/>
        <v>1</v>
      </c>
      <c r="T64" s="36"/>
      <c r="U64" s="32">
        <v>0</v>
      </c>
      <c r="V64" s="36"/>
    </row>
    <row r="65" spans="1:24" x14ac:dyDescent="0.25">
      <c r="A65" s="17" t="s">
        <v>79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34">
        <v>121.36</v>
      </c>
      <c r="N65" s="17"/>
      <c r="O65" s="34" t="s">
        <v>2</v>
      </c>
      <c r="P65" s="17"/>
      <c r="Q65" s="34">
        <v>133.09</v>
      </c>
      <c r="R65" s="17"/>
      <c r="S65" s="35">
        <f t="shared" si="0"/>
        <v>1.096654581410679</v>
      </c>
      <c r="T65" s="36"/>
      <c r="U65" s="32">
        <v>0</v>
      </c>
      <c r="V65" s="36"/>
    </row>
    <row r="66" spans="1:24" x14ac:dyDescent="0.25">
      <c r="A66" s="17" t="s">
        <v>80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34">
        <v>1735.12</v>
      </c>
      <c r="N66" s="17"/>
      <c r="O66" s="34" t="s">
        <v>2</v>
      </c>
      <c r="P66" s="17"/>
      <c r="Q66" s="34">
        <v>1960</v>
      </c>
      <c r="R66" s="17"/>
      <c r="S66" s="35">
        <f t="shared" si="0"/>
        <v>1.1296048688275164</v>
      </c>
      <c r="T66" s="36"/>
      <c r="U66" s="32">
        <v>0</v>
      </c>
      <c r="V66" s="36"/>
    </row>
    <row r="67" spans="1:24" x14ac:dyDescent="0.25">
      <c r="A67" s="17" t="s">
        <v>81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34">
        <v>497.71</v>
      </c>
      <c r="N67" s="17"/>
      <c r="O67" s="34" t="s">
        <v>2</v>
      </c>
      <c r="P67" s="17"/>
      <c r="Q67" s="34">
        <v>0</v>
      </c>
      <c r="R67" s="17"/>
      <c r="S67" s="35">
        <f t="shared" si="0"/>
        <v>0</v>
      </c>
      <c r="T67" s="36"/>
      <c r="U67" s="32">
        <v>0</v>
      </c>
      <c r="V67" s="36"/>
    </row>
    <row r="68" spans="1:24" x14ac:dyDescent="0.25">
      <c r="A68" s="17" t="s">
        <v>82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34">
        <v>466.21</v>
      </c>
      <c r="N68" s="17"/>
      <c r="O68" s="34" t="s">
        <v>2</v>
      </c>
      <c r="P68" s="17"/>
      <c r="Q68" s="34">
        <v>614.19000000000005</v>
      </c>
      <c r="R68" s="17"/>
      <c r="S68" s="35">
        <f t="shared" si="0"/>
        <v>1.3174106089530471</v>
      </c>
      <c r="T68" s="36"/>
      <c r="U68" s="32">
        <v>0</v>
      </c>
      <c r="V68" s="36"/>
    </row>
    <row r="69" spans="1:24" x14ac:dyDescent="0.25">
      <c r="A69" s="37" t="s">
        <v>83</v>
      </c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8">
        <v>415.28</v>
      </c>
      <c r="N69" s="37"/>
      <c r="O69" s="38">
        <v>2000</v>
      </c>
      <c r="P69" s="37"/>
      <c r="Q69" s="38">
        <v>0</v>
      </c>
      <c r="R69" s="37"/>
      <c r="S69" s="32">
        <f t="shared" si="0"/>
        <v>0</v>
      </c>
      <c r="T69" s="33"/>
      <c r="U69" s="32">
        <v>0</v>
      </c>
      <c r="V69" s="33"/>
    </row>
    <row r="70" spans="1:24" x14ac:dyDescent="0.25">
      <c r="A70" s="17" t="s">
        <v>84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34">
        <v>415.28</v>
      </c>
      <c r="N70" s="17"/>
      <c r="O70" s="34">
        <v>2000</v>
      </c>
      <c r="P70" s="17"/>
      <c r="Q70" s="34">
        <v>0</v>
      </c>
      <c r="R70" s="17"/>
      <c r="S70" s="35">
        <f t="shared" si="0"/>
        <v>0</v>
      </c>
      <c r="T70" s="36"/>
      <c r="U70" s="32">
        <v>0</v>
      </c>
      <c r="V70" s="36"/>
    </row>
    <row r="71" spans="1:24" x14ac:dyDescent="0.25">
      <c r="A71" s="17" t="s">
        <v>85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34">
        <v>415.28</v>
      </c>
      <c r="N71" s="17"/>
      <c r="O71" s="34" t="s">
        <v>2</v>
      </c>
      <c r="P71" s="17"/>
      <c r="Q71" s="34">
        <v>0</v>
      </c>
      <c r="R71" s="17"/>
      <c r="S71" s="35">
        <f t="shared" si="0"/>
        <v>0</v>
      </c>
      <c r="T71" s="36"/>
      <c r="U71" s="32">
        <v>0</v>
      </c>
      <c r="V71" s="36"/>
    </row>
    <row r="72" spans="1:24" x14ac:dyDescent="0.25">
      <c r="A72" s="37" t="s">
        <v>86</v>
      </c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8">
        <v>4938</v>
      </c>
      <c r="N72" s="37"/>
      <c r="O72" s="38">
        <v>31000</v>
      </c>
      <c r="P72" s="37"/>
      <c r="Q72" s="38">
        <v>1940.24</v>
      </c>
      <c r="R72" s="37"/>
      <c r="S72" s="32">
        <f t="shared" si="0"/>
        <v>0.39292021061158366</v>
      </c>
      <c r="T72" s="33"/>
      <c r="U72" s="32">
        <f t="shared" si="1"/>
        <v>6.2588387096774195E-2</v>
      </c>
      <c r="V72" s="33"/>
    </row>
    <row r="73" spans="1:24" x14ac:dyDescent="0.25">
      <c r="A73" s="37" t="s">
        <v>87</v>
      </c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8">
        <v>4938</v>
      </c>
      <c r="N73" s="37"/>
      <c r="O73" s="38">
        <v>31000</v>
      </c>
      <c r="P73" s="37"/>
      <c r="Q73" s="38">
        <v>1940.24</v>
      </c>
      <c r="R73" s="37"/>
      <c r="S73" s="32">
        <f t="shared" si="0"/>
        <v>0.39292021061158366</v>
      </c>
      <c r="T73" s="33"/>
      <c r="U73" s="32">
        <f t="shared" si="1"/>
        <v>6.2588387096774195E-2</v>
      </c>
      <c r="V73" s="33"/>
    </row>
    <row r="74" spans="1:24" x14ac:dyDescent="0.25">
      <c r="A74" s="17" t="s">
        <v>88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34">
        <v>4938</v>
      </c>
      <c r="N74" s="17"/>
      <c r="O74" s="34" t="s">
        <v>2</v>
      </c>
      <c r="P74" s="17"/>
      <c r="Q74" s="34">
        <v>1940.24</v>
      </c>
      <c r="R74" s="17"/>
      <c r="S74" s="35">
        <f t="shared" si="0"/>
        <v>0.39292021061158366</v>
      </c>
      <c r="T74" s="36"/>
      <c r="U74" s="32">
        <v>0</v>
      </c>
      <c r="V74" s="36"/>
    </row>
    <row r="75" spans="1:24" x14ac:dyDescent="0.25">
      <c r="A75" s="37" t="s">
        <v>89</v>
      </c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8">
        <v>945</v>
      </c>
      <c r="N75" s="37"/>
      <c r="O75" s="38">
        <v>950</v>
      </c>
      <c r="P75" s="37"/>
      <c r="Q75" s="38">
        <v>0</v>
      </c>
      <c r="R75" s="37"/>
      <c r="S75" s="32">
        <f t="shared" si="0"/>
        <v>0</v>
      </c>
      <c r="T75" s="33"/>
      <c r="U75" s="32">
        <v>0</v>
      </c>
      <c r="V75" s="33"/>
    </row>
    <row r="76" spans="1:24" x14ac:dyDescent="0.25">
      <c r="A76" s="37" t="s">
        <v>90</v>
      </c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8">
        <v>945</v>
      </c>
      <c r="N76" s="37"/>
      <c r="O76" s="38">
        <v>950</v>
      </c>
      <c r="P76" s="37"/>
      <c r="Q76" s="38">
        <v>0</v>
      </c>
      <c r="R76" s="37"/>
      <c r="S76" s="32">
        <f t="shared" si="0"/>
        <v>0</v>
      </c>
      <c r="T76" s="33"/>
      <c r="U76" s="32">
        <v>0</v>
      </c>
      <c r="V76" s="33"/>
    </row>
    <row r="77" spans="1:24" x14ac:dyDescent="0.25">
      <c r="A77" s="17" t="s">
        <v>91</v>
      </c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34">
        <v>945</v>
      </c>
      <c r="N77" s="17"/>
      <c r="O77" s="34" t="s">
        <v>2</v>
      </c>
      <c r="P77" s="17"/>
      <c r="Q77" s="34">
        <v>0</v>
      </c>
      <c r="R77" s="17"/>
      <c r="S77" s="35">
        <f t="shared" si="0"/>
        <v>0</v>
      </c>
      <c r="T77" s="36"/>
      <c r="U77" s="32">
        <v>0</v>
      </c>
      <c r="V77" s="36"/>
    </row>
    <row r="78" spans="1:24" x14ac:dyDescent="0.25">
      <c r="A78" s="43" t="s">
        <v>21</v>
      </c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44">
        <v>0</v>
      </c>
      <c r="N78" s="17"/>
      <c r="O78" s="44">
        <v>41943</v>
      </c>
      <c r="P78" s="17"/>
      <c r="Q78" s="44">
        <v>7470.62</v>
      </c>
      <c r="R78" s="17"/>
      <c r="S78" s="35">
        <v>0</v>
      </c>
      <c r="T78" s="36"/>
      <c r="U78" s="32">
        <f t="shared" si="1"/>
        <v>0.17811363040316619</v>
      </c>
      <c r="V78" s="36"/>
    </row>
    <row r="79" spans="1:24" x14ac:dyDescent="0.25">
      <c r="A79" s="37" t="s">
        <v>92</v>
      </c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8">
        <v>0</v>
      </c>
      <c r="N79" s="37"/>
      <c r="O79" s="42">
        <v>41944</v>
      </c>
      <c r="P79" s="37"/>
      <c r="Q79" s="38">
        <v>7470.62</v>
      </c>
      <c r="R79" s="37"/>
      <c r="S79" s="32">
        <v>0</v>
      </c>
      <c r="T79" s="33"/>
      <c r="U79" s="32">
        <f t="shared" si="1"/>
        <v>0.17810938394049208</v>
      </c>
      <c r="V79" s="33"/>
    </row>
    <row r="80" spans="1:24" x14ac:dyDescent="0.25">
      <c r="A80" s="37" t="s">
        <v>93</v>
      </c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8">
        <v>0</v>
      </c>
      <c r="N80" s="37"/>
      <c r="O80" s="38">
        <v>16737</v>
      </c>
      <c r="P80" s="37"/>
      <c r="Q80" s="38">
        <v>7398.43</v>
      </c>
      <c r="R80" s="37"/>
      <c r="S80" s="32">
        <v>0</v>
      </c>
      <c r="T80" s="33"/>
      <c r="U80" s="32">
        <f t="shared" si="1"/>
        <v>0.44204038955607339</v>
      </c>
      <c r="V80" s="33"/>
      <c r="X80" s="13"/>
    </row>
    <row r="81" spans="1:22" x14ac:dyDescent="0.25">
      <c r="A81" s="17" t="s">
        <v>94</v>
      </c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34">
        <v>0</v>
      </c>
      <c r="N81" s="17"/>
      <c r="O81" s="34" t="s">
        <v>2</v>
      </c>
      <c r="P81" s="17"/>
      <c r="Q81" s="34">
        <v>2372.5</v>
      </c>
      <c r="R81" s="17"/>
      <c r="S81" s="35">
        <v>0</v>
      </c>
      <c r="T81" s="36"/>
      <c r="U81" s="32">
        <v>0</v>
      </c>
      <c r="V81" s="36"/>
    </row>
    <row r="82" spans="1:22" x14ac:dyDescent="0.25">
      <c r="A82" s="17" t="s">
        <v>95</v>
      </c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34">
        <v>0</v>
      </c>
      <c r="N82" s="17"/>
      <c r="O82" s="34" t="s">
        <v>2</v>
      </c>
      <c r="P82" s="17"/>
      <c r="Q82" s="34">
        <v>4600.93</v>
      </c>
      <c r="R82" s="17"/>
      <c r="S82" s="35">
        <v>0</v>
      </c>
      <c r="T82" s="36"/>
      <c r="U82" s="32">
        <v>0</v>
      </c>
      <c r="V82" s="36"/>
    </row>
    <row r="83" spans="1:22" x14ac:dyDescent="0.25">
      <c r="A83" s="17" t="s">
        <v>96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34">
        <v>0</v>
      </c>
      <c r="N83" s="17"/>
      <c r="O83" s="34" t="s">
        <v>2</v>
      </c>
      <c r="P83" s="17"/>
      <c r="Q83" s="34">
        <v>425</v>
      </c>
      <c r="R83" s="17"/>
      <c r="S83" s="35">
        <v>0</v>
      </c>
      <c r="T83" s="36"/>
      <c r="U83" s="32">
        <v>0</v>
      </c>
      <c r="V83" s="36"/>
    </row>
    <row r="84" spans="1:22" x14ac:dyDescent="0.25">
      <c r="A84" s="37" t="s">
        <v>97</v>
      </c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8">
        <v>0</v>
      </c>
      <c r="N84" s="37"/>
      <c r="O84" s="38">
        <v>25206</v>
      </c>
      <c r="P84" s="37"/>
      <c r="Q84" s="38">
        <v>72.19</v>
      </c>
      <c r="R84" s="37"/>
      <c r="S84" s="32">
        <v>0</v>
      </c>
      <c r="T84" s="33"/>
      <c r="U84" s="32">
        <f t="shared" ref="U84" si="4">Q84/O84</f>
        <v>2.8640006347694993E-3</v>
      </c>
      <c r="V84" s="33"/>
    </row>
    <row r="85" spans="1:22" x14ac:dyDescent="0.25">
      <c r="A85" s="17" t="s">
        <v>98</v>
      </c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34">
        <v>0</v>
      </c>
      <c r="N85" s="17"/>
      <c r="O85" s="34"/>
      <c r="P85" s="17"/>
      <c r="Q85" s="34">
        <v>72.19</v>
      </c>
      <c r="R85" s="17"/>
      <c r="S85" s="35">
        <v>0</v>
      </c>
      <c r="T85" s="36"/>
      <c r="U85" s="32">
        <v>0</v>
      </c>
      <c r="V85" s="36"/>
    </row>
    <row r="86" spans="1:22" x14ac:dyDescent="0.25">
      <c r="A86" s="43" t="s">
        <v>2</v>
      </c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43" t="s">
        <v>2</v>
      </c>
      <c r="N86" s="17"/>
      <c r="O86" s="43" t="s">
        <v>2</v>
      </c>
      <c r="P86" s="17"/>
      <c r="Q86" s="43" t="s">
        <v>2</v>
      </c>
      <c r="R86" s="17"/>
      <c r="S86" s="43" t="s">
        <v>2</v>
      </c>
      <c r="T86" s="17"/>
      <c r="U86" s="43" t="s">
        <v>2</v>
      </c>
      <c r="V86" s="17"/>
    </row>
  </sheetData>
  <mergeCells count="481">
    <mergeCell ref="O26:P26"/>
    <mergeCell ref="Q26:R26"/>
    <mergeCell ref="S26:T26"/>
    <mergeCell ref="U26:V26"/>
    <mergeCell ref="A27:L27"/>
    <mergeCell ref="M27:N27"/>
    <mergeCell ref="O27:P27"/>
    <mergeCell ref="Q27:R27"/>
    <mergeCell ref="S27:T27"/>
    <mergeCell ref="U27:V27"/>
    <mergeCell ref="S86:T86"/>
    <mergeCell ref="U86:V86"/>
    <mergeCell ref="A24:L24"/>
    <mergeCell ref="M24:N24"/>
    <mergeCell ref="O24:P24"/>
    <mergeCell ref="Q24:R24"/>
    <mergeCell ref="S24:T24"/>
    <mergeCell ref="U24:V24"/>
    <mergeCell ref="A25:L25"/>
    <mergeCell ref="M25:N25"/>
    <mergeCell ref="O25:P25"/>
    <mergeCell ref="Q25:R25"/>
    <mergeCell ref="S25:T25"/>
    <mergeCell ref="U25:V25"/>
    <mergeCell ref="A26:L26"/>
    <mergeCell ref="M26:N26"/>
    <mergeCell ref="A86:L86"/>
    <mergeCell ref="M86:N86"/>
    <mergeCell ref="O86:P86"/>
    <mergeCell ref="Q86:R86"/>
    <mergeCell ref="S84:T84"/>
    <mergeCell ref="U84:V84"/>
    <mergeCell ref="A85:L85"/>
    <mergeCell ref="M85:N85"/>
    <mergeCell ref="O85:P85"/>
    <mergeCell ref="Q85:R85"/>
    <mergeCell ref="S85:T85"/>
    <mergeCell ref="U85:V85"/>
    <mergeCell ref="A84:L84"/>
    <mergeCell ref="M84:N84"/>
    <mergeCell ref="O84:P84"/>
    <mergeCell ref="Q84:R84"/>
    <mergeCell ref="S82:T82"/>
    <mergeCell ref="U82:V82"/>
    <mergeCell ref="A83:L83"/>
    <mergeCell ref="M83:N83"/>
    <mergeCell ref="O83:P83"/>
    <mergeCell ref="Q83:R83"/>
    <mergeCell ref="S83:T83"/>
    <mergeCell ref="U83:V83"/>
    <mergeCell ref="A82:L82"/>
    <mergeCell ref="M82:N82"/>
    <mergeCell ref="O82:P82"/>
    <mergeCell ref="Q82:R82"/>
    <mergeCell ref="S80:T80"/>
    <mergeCell ref="U80:V80"/>
    <mergeCell ref="A81:L81"/>
    <mergeCell ref="M81:N81"/>
    <mergeCell ref="O81:P81"/>
    <mergeCell ref="Q81:R81"/>
    <mergeCell ref="S81:T81"/>
    <mergeCell ref="U81:V81"/>
    <mergeCell ref="A80:L80"/>
    <mergeCell ref="M80:N80"/>
    <mergeCell ref="O80:P80"/>
    <mergeCell ref="Q80:R80"/>
    <mergeCell ref="S78:T78"/>
    <mergeCell ref="U78:V78"/>
    <mergeCell ref="A79:L79"/>
    <mergeCell ref="M79:N79"/>
    <mergeCell ref="O79:P79"/>
    <mergeCell ref="Q79:R79"/>
    <mergeCell ref="S79:T79"/>
    <mergeCell ref="U79:V79"/>
    <mergeCell ref="A78:L78"/>
    <mergeCell ref="M78:N78"/>
    <mergeCell ref="O78:P78"/>
    <mergeCell ref="Q78:R78"/>
    <mergeCell ref="S76:T76"/>
    <mergeCell ref="U76:V76"/>
    <mergeCell ref="A77:L77"/>
    <mergeCell ref="M77:N77"/>
    <mergeCell ref="O77:P77"/>
    <mergeCell ref="Q77:R77"/>
    <mergeCell ref="S77:T77"/>
    <mergeCell ref="U77:V77"/>
    <mergeCell ref="A76:L76"/>
    <mergeCell ref="M76:N76"/>
    <mergeCell ref="O76:P76"/>
    <mergeCell ref="Q76:R76"/>
    <mergeCell ref="S74:T74"/>
    <mergeCell ref="U74:V74"/>
    <mergeCell ref="A75:L75"/>
    <mergeCell ref="M75:N75"/>
    <mergeCell ref="O75:P75"/>
    <mergeCell ref="Q75:R75"/>
    <mergeCell ref="S75:T75"/>
    <mergeCell ref="U75:V75"/>
    <mergeCell ref="A74:L74"/>
    <mergeCell ref="M74:N74"/>
    <mergeCell ref="O74:P74"/>
    <mergeCell ref="Q74:R74"/>
    <mergeCell ref="S72:T72"/>
    <mergeCell ref="U72:V72"/>
    <mergeCell ref="A73:L73"/>
    <mergeCell ref="M73:N73"/>
    <mergeCell ref="O73:P73"/>
    <mergeCell ref="Q73:R73"/>
    <mergeCell ref="S73:T73"/>
    <mergeCell ref="U73:V73"/>
    <mergeCell ref="A72:L72"/>
    <mergeCell ref="M72:N72"/>
    <mergeCell ref="O72:P72"/>
    <mergeCell ref="Q72:R72"/>
    <mergeCell ref="S70:T70"/>
    <mergeCell ref="U70:V70"/>
    <mergeCell ref="A71:L71"/>
    <mergeCell ref="M71:N71"/>
    <mergeCell ref="O71:P71"/>
    <mergeCell ref="Q71:R71"/>
    <mergeCell ref="S71:T71"/>
    <mergeCell ref="U71:V71"/>
    <mergeCell ref="A70:L70"/>
    <mergeCell ref="M70:N70"/>
    <mergeCell ref="O70:P70"/>
    <mergeCell ref="Q70:R70"/>
    <mergeCell ref="S68:T68"/>
    <mergeCell ref="U68:V68"/>
    <mergeCell ref="A69:L69"/>
    <mergeCell ref="M69:N69"/>
    <mergeCell ref="O69:P69"/>
    <mergeCell ref="Q69:R69"/>
    <mergeCell ref="S69:T69"/>
    <mergeCell ref="U69:V69"/>
    <mergeCell ref="A68:L68"/>
    <mergeCell ref="M68:N68"/>
    <mergeCell ref="O68:P68"/>
    <mergeCell ref="Q68:R68"/>
    <mergeCell ref="S66:T66"/>
    <mergeCell ref="U66:V66"/>
    <mergeCell ref="A67:L67"/>
    <mergeCell ref="M67:N67"/>
    <mergeCell ref="O67:P67"/>
    <mergeCell ref="Q67:R67"/>
    <mergeCell ref="S67:T67"/>
    <mergeCell ref="U67:V67"/>
    <mergeCell ref="A66:L66"/>
    <mergeCell ref="M66:N66"/>
    <mergeCell ref="O66:P66"/>
    <mergeCell ref="Q66:R66"/>
    <mergeCell ref="S64:T64"/>
    <mergeCell ref="U64:V64"/>
    <mergeCell ref="A65:L65"/>
    <mergeCell ref="M65:N65"/>
    <mergeCell ref="O65:P65"/>
    <mergeCell ref="Q65:R65"/>
    <mergeCell ref="S65:T65"/>
    <mergeCell ref="U65:V65"/>
    <mergeCell ref="A64:L64"/>
    <mergeCell ref="M64:N64"/>
    <mergeCell ref="O64:P64"/>
    <mergeCell ref="Q64:R64"/>
    <mergeCell ref="S62:T62"/>
    <mergeCell ref="U62:V62"/>
    <mergeCell ref="A63:L63"/>
    <mergeCell ref="M63:N63"/>
    <mergeCell ref="O63:P63"/>
    <mergeCell ref="Q63:R63"/>
    <mergeCell ref="S63:T63"/>
    <mergeCell ref="U63:V63"/>
    <mergeCell ref="A62:L62"/>
    <mergeCell ref="M62:N62"/>
    <mergeCell ref="O62:P62"/>
    <mergeCell ref="Q62:R62"/>
    <mergeCell ref="S60:T60"/>
    <mergeCell ref="U60:V60"/>
    <mergeCell ref="A61:L61"/>
    <mergeCell ref="M61:N61"/>
    <mergeCell ref="O61:P61"/>
    <mergeCell ref="Q61:R61"/>
    <mergeCell ref="S61:T61"/>
    <mergeCell ref="U61:V61"/>
    <mergeCell ref="A60:L60"/>
    <mergeCell ref="M60:N60"/>
    <mergeCell ref="O60:P60"/>
    <mergeCell ref="Q60:R60"/>
    <mergeCell ref="S58:T58"/>
    <mergeCell ref="U58:V58"/>
    <mergeCell ref="A59:L59"/>
    <mergeCell ref="M59:N59"/>
    <mergeCell ref="O59:P59"/>
    <mergeCell ref="Q59:R59"/>
    <mergeCell ref="S59:T59"/>
    <mergeCell ref="U59:V59"/>
    <mergeCell ref="A58:L58"/>
    <mergeCell ref="M58:N58"/>
    <mergeCell ref="O58:P58"/>
    <mergeCell ref="Q58:R58"/>
    <mergeCell ref="S56:T56"/>
    <mergeCell ref="U56:V56"/>
    <mergeCell ref="A57:L57"/>
    <mergeCell ref="M57:N57"/>
    <mergeCell ref="O57:P57"/>
    <mergeCell ref="Q57:R57"/>
    <mergeCell ref="S57:T57"/>
    <mergeCell ref="U57:V57"/>
    <mergeCell ref="A56:L56"/>
    <mergeCell ref="M56:N56"/>
    <mergeCell ref="O56:P56"/>
    <mergeCell ref="Q56:R56"/>
    <mergeCell ref="S54:T54"/>
    <mergeCell ref="U54:V54"/>
    <mergeCell ref="A55:L55"/>
    <mergeCell ref="M55:N55"/>
    <mergeCell ref="O55:P55"/>
    <mergeCell ref="Q55:R55"/>
    <mergeCell ref="S55:T55"/>
    <mergeCell ref="U55:V55"/>
    <mergeCell ref="A54:L54"/>
    <mergeCell ref="M54:N54"/>
    <mergeCell ref="O54:P54"/>
    <mergeCell ref="Q54:R54"/>
    <mergeCell ref="S52:T52"/>
    <mergeCell ref="U52:V52"/>
    <mergeCell ref="A53:L53"/>
    <mergeCell ref="M53:N53"/>
    <mergeCell ref="O53:P53"/>
    <mergeCell ref="Q53:R53"/>
    <mergeCell ref="S53:T53"/>
    <mergeCell ref="U53:V53"/>
    <mergeCell ref="A52:L52"/>
    <mergeCell ref="M52:N52"/>
    <mergeCell ref="O52:P52"/>
    <mergeCell ref="Q52:R52"/>
    <mergeCell ref="S50:T50"/>
    <mergeCell ref="U50:V50"/>
    <mergeCell ref="A51:L51"/>
    <mergeCell ref="M51:N51"/>
    <mergeCell ref="O51:P51"/>
    <mergeCell ref="Q51:R51"/>
    <mergeCell ref="S51:T51"/>
    <mergeCell ref="U51:V51"/>
    <mergeCell ref="A50:L50"/>
    <mergeCell ref="M50:N50"/>
    <mergeCell ref="O50:P50"/>
    <mergeCell ref="Q50:R50"/>
    <mergeCell ref="S48:T48"/>
    <mergeCell ref="U48:V48"/>
    <mergeCell ref="A49:L49"/>
    <mergeCell ref="M49:N49"/>
    <mergeCell ref="O49:P49"/>
    <mergeCell ref="Q49:R49"/>
    <mergeCell ref="S49:T49"/>
    <mergeCell ref="U49:V49"/>
    <mergeCell ref="A48:L48"/>
    <mergeCell ref="M48:N48"/>
    <mergeCell ref="O48:P48"/>
    <mergeCell ref="Q48:R48"/>
    <mergeCell ref="S46:T46"/>
    <mergeCell ref="U46:V46"/>
    <mergeCell ref="A47:L47"/>
    <mergeCell ref="M47:N47"/>
    <mergeCell ref="O47:P47"/>
    <mergeCell ref="Q47:R47"/>
    <mergeCell ref="S47:T47"/>
    <mergeCell ref="U47:V47"/>
    <mergeCell ref="A46:L46"/>
    <mergeCell ref="M46:N46"/>
    <mergeCell ref="O46:P46"/>
    <mergeCell ref="Q46:R46"/>
    <mergeCell ref="S44:T44"/>
    <mergeCell ref="U44:V44"/>
    <mergeCell ref="A45:L45"/>
    <mergeCell ref="M45:N45"/>
    <mergeCell ref="O45:P45"/>
    <mergeCell ref="Q45:R45"/>
    <mergeCell ref="S45:T45"/>
    <mergeCell ref="U45:V45"/>
    <mergeCell ref="A44:L44"/>
    <mergeCell ref="M44:N44"/>
    <mergeCell ref="O44:P44"/>
    <mergeCell ref="Q44:R44"/>
    <mergeCell ref="S42:T42"/>
    <mergeCell ref="U42:V42"/>
    <mergeCell ref="A43:L43"/>
    <mergeCell ref="M43:N43"/>
    <mergeCell ref="O43:P43"/>
    <mergeCell ref="Q43:R43"/>
    <mergeCell ref="S43:T43"/>
    <mergeCell ref="U43:V43"/>
    <mergeCell ref="A42:L42"/>
    <mergeCell ref="M42:N42"/>
    <mergeCell ref="O42:P42"/>
    <mergeCell ref="Q42:R42"/>
    <mergeCell ref="S40:T40"/>
    <mergeCell ref="U40:V40"/>
    <mergeCell ref="A41:L41"/>
    <mergeCell ref="M41:N41"/>
    <mergeCell ref="O41:P41"/>
    <mergeCell ref="Q41:R41"/>
    <mergeCell ref="S41:T41"/>
    <mergeCell ref="U41:V41"/>
    <mergeCell ref="A40:L40"/>
    <mergeCell ref="M40:N40"/>
    <mergeCell ref="O40:P40"/>
    <mergeCell ref="Q40:R40"/>
    <mergeCell ref="S38:T38"/>
    <mergeCell ref="U38:V38"/>
    <mergeCell ref="A39:L39"/>
    <mergeCell ref="M39:N39"/>
    <mergeCell ref="O39:P39"/>
    <mergeCell ref="Q39:R39"/>
    <mergeCell ref="S39:T39"/>
    <mergeCell ref="U39:V39"/>
    <mergeCell ref="A38:L38"/>
    <mergeCell ref="M38:N38"/>
    <mergeCell ref="O38:P38"/>
    <mergeCell ref="Q38:R38"/>
    <mergeCell ref="S36:T36"/>
    <mergeCell ref="U36:V36"/>
    <mergeCell ref="A37:L37"/>
    <mergeCell ref="M37:N37"/>
    <mergeCell ref="O37:P37"/>
    <mergeCell ref="Q37:R37"/>
    <mergeCell ref="S37:T37"/>
    <mergeCell ref="U37:V37"/>
    <mergeCell ref="A36:L36"/>
    <mergeCell ref="M36:N36"/>
    <mergeCell ref="O36:P36"/>
    <mergeCell ref="Q36:R36"/>
    <mergeCell ref="S34:T34"/>
    <mergeCell ref="U34:V34"/>
    <mergeCell ref="A35:L35"/>
    <mergeCell ref="M35:N35"/>
    <mergeCell ref="O35:P35"/>
    <mergeCell ref="Q35:R35"/>
    <mergeCell ref="S35:T35"/>
    <mergeCell ref="U35:V35"/>
    <mergeCell ref="A34:L34"/>
    <mergeCell ref="M34:N34"/>
    <mergeCell ref="O34:P34"/>
    <mergeCell ref="Q34:R34"/>
    <mergeCell ref="S32:T32"/>
    <mergeCell ref="U32:V32"/>
    <mergeCell ref="A33:L33"/>
    <mergeCell ref="M33:N33"/>
    <mergeCell ref="O33:P33"/>
    <mergeCell ref="Q33:R33"/>
    <mergeCell ref="S33:T33"/>
    <mergeCell ref="U33:V33"/>
    <mergeCell ref="A32:L32"/>
    <mergeCell ref="M32:N32"/>
    <mergeCell ref="O32:P32"/>
    <mergeCell ref="Q32:R32"/>
    <mergeCell ref="S30:T30"/>
    <mergeCell ref="U30:V30"/>
    <mergeCell ref="A31:L31"/>
    <mergeCell ref="M31:N31"/>
    <mergeCell ref="O31:P31"/>
    <mergeCell ref="Q31:R31"/>
    <mergeCell ref="S31:T31"/>
    <mergeCell ref="U31:V31"/>
    <mergeCell ref="A30:L30"/>
    <mergeCell ref="M30:N30"/>
    <mergeCell ref="O30:P30"/>
    <mergeCell ref="Q30:R30"/>
    <mergeCell ref="S28:T28"/>
    <mergeCell ref="U28:V28"/>
    <mergeCell ref="A29:L29"/>
    <mergeCell ref="M29:N29"/>
    <mergeCell ref="O29:P29"/>
    <mergeCell ref="Q29:R29"/>
    <mergeCell ref="S29:T29"/>
    <mergeCell ref="U29:V29"/>
    <mergeCell ref="A28:L28"/>
    <mergeCell ref="M28:N28"/>
    <mergeCell ref="O28:P28"/>
    <mergeCell ref="Q28:R28"/>
    <mergeCell ref="S20:T20"/>
    <mergeCell ref="U20:V20"/>
    <mergeCell ref="A21:L21"/>
    <mergeCell ref="M21:N21"/>
    <mergeCell ref="O21:P21"/>
    <mergeCell ref="Q21:R21"/>
    <mergeCell ref="S21:T21"/>
    <mergeCell ref="U21:V21"/>
    <mergeCell ref="A20:L20"/>
    <mergeCell ref="M20:N20"/>
    <mergeCell ref="O20:P20"/>
    <mergeCell ref="Q20:R20"/>
    <mergeCell ref="S18:T18"/>
    <mergeCell ref="U18:V18"/>
    <mergeCell ref="A19:L19"/>
    <mergeCell ref="M19:N19"/>
    <mergeCell ref="O19:P19"/>
    <mergeCell ref="Q19:R19"/>
    <mergeCell ref="S19:T19"/>
    <mergeCell ref="U19:V19"/>
    <mergeCell ref="A18:L18"/>
    <mergeCell ref="M18:N18"/>
    <mergeCell ref="O18:P18"/>
    <mergeCell ref="Q18:R18"/>
    <mergeCell ref="S16:T16"/>
    <mergeCell ref="U16:V16"/>
    <mergeCell ref="A17:L17"/>
    <mergeCell ref="M17:N17"/>
    <mergeCell ref="O17:P17"/>
    <mergeCell ref="Q17:R17"/>
    <mergeCell ref="S17:T17"/>
    <mergeCell ref="U17:V17"/>
    <mergeCell ref="A16:L16"/>
    <mergeCell ref="M16:N16"/>
    <mergeCell ref="O16:P16"/>
    <mergeCell ref="Q16:R16"/>
    <mergeCell ref="A15:L15"/>
    <mergeCell ref="M15:N15"/>
    <mergeCell ref="O15:P15"/>
    <mergeCell ref="Q15:R15"/>
    <mergeCell ref="S15:T15"/>
    <mergeCell ref="U15:V15"/>
    <mergeCell ref="A14:L14"/>
    <mergeCell ref="M14:N14"/>
    <mergeCell ref="O14:P14"/>
    <mergeCell ref="Q14:R14"/>
    <mergeCell ref="Q13:R13"/>
    <mergeCell ref="S13:T13"/>
    <mergeCell ref="U13:V13"/>
    <mergeCell ref="A12:L12"/>
    <mergeCell ref="M12:N12"/>
    <mergeCell ref="O12:P12"/>
    <mergeCell ref="Q12:R12"/>
    <mergeCell ref="S14:T14"/>
    <mergeCell ref="U14:V14"/>
    <mergeCell ref="A7:S7"/>
    <mergeCell ref="A8:L8"/>
    <mergeCell ref="M8:N8"/>
    <mergeCell ref="O8:P8"/>
    <mergeCell ref="Q8:R8"/>
    <mergeCell ref="S8:T8"/>
    <mergeCell ref="S10:T10"/>
    <mergeCell ref="S22:T22"/>
    <mergeCell ref="U10:V10"/>
    <mergeCell ref="A11:L11"/>
    <mergeCell ref="M11:N11"/>
    <mergeCell ref="O11:P11"/>
    <mergeCell ref="Q11:R11"/>
    <mergeCell ref="S11:T11"/>
    <mergeCell ref="U11:V11"/>
    <mergeCell ref="A10:L10"/>
    <mergeCell ref="M10:N10"/>
    <mergeCell ref="O10:P10"/>
    <mergeCell ref="Q10:R10"/>
    <mergeCell ref="S12:T12"/>
    <mergeCell ref="U12:V12"/>
    <mergeCell ref="A13:L13"/>
    <mergeCell ref="M13:N13"/>
    <mergeCell ref="O13:P13"/>
    <mergeCell ref="U22:V22"/>
    <mergeCell ref="A23:L23"/>
    <mergeCell ref="M23:N23"/>
    <mergeCell ref="O23:P23"/>
    <mergeCell ref="Q23:R23"/>
    <mergeCell ref="S23:T23"/>
    <mergeCell ref="U23:V23"/>
    <mergeCell ref="A1:B1"/>
    <mergeCell ref="A2:B2"/>
    <mergeCell ref="A3:B3"/>
    <mergeCell ref="A4:B4"/>
    <mergeCell ref="A5:B5"/>
    <mergeCell ref="A22:L22"/>
    <mergeCell ref="M22:N22"/>
    <mergeCell ref="O22:P22"/>
    <mergeCell ref="Q22:R22"/>
    <mergeCell ref="U8:V8"/>
    <mergeCell ref="A9:L9"/>
    <mergeCell ref="M9:N9"/>
    <mergeCell ref="O9:P9"/>
    <mergeCell ref="Q9:R9"/>
    <mergeCell ref="S9:T9"/>
    <mergeCell ref="U9:V9"/>
    <mergeCell ref="A6:S6"/>
  </mergeCells>
  <pageMargins left="0.23622047244094491" right="0.23622047244094491" top="0.74803149606299213" bottom="0.74803149606299213" header="0.31496062992125984" footer="0.31496062992125984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58"/>
  <sheetViews>
    <sheetView workbookViewId="0">
      <selection activeCell="C2" sqref="C2"/>
    </sheetView>
  </sheetViews>
  <sheetFormatPr defaultRowHeight="15" x14ac:dyDescent="0.25"/>
  <cols>
    <col min="10" max="10" width="6.5703125" customWidth="1"/>
    <col min="11" max="12" width="9.140625" hidden="1" customWidth="1"/>
    <col min="23" max="23" width="14.85546875" customWidth="1"/>
    <col min="24" max="24" width="14.28515625" bestFit="1" customWidth="1"/>
  </cols>
  <sheetData>
    <row r="1" spans="1:27" x14ac:dyDescent="0.25">
      <c r="A1" s="17" t="s">
        <v>0</v>
      </c>
      <c r="B1" s="17"/>
      <c r="C1" s="11" t="s">
        <v>1</v>
      </c>
      <c r="D1" s="1">
        <v>45497.4282446875</v>
      </c>
    </row>
    <row r="2" spans="1:27" x14ac:dyDescent="0.25">
      <c r="A2" s="17" t="s">
        <v>2</v>
      </c>
      <c r="B2" s="17"/>
      <c r="C2" s="11" t="s">
        <v>3</v>
      </c>
      <c r="D2" s="2">
        <v>45497.4282446875</v>
      </c>
    </row>
    <row r="3" spans="1:27" x14ac:dyDescent="0.25">
      <c r="A3" s="17" t="s">
        <v>4</v>
      </c>
      <c r="B3" s="17"/>
    </row>
    <row r="4" spans="1:27" x14ac:dyDescent="0.25">
      <c r="A4" s="17" t="s">
        <v>5</v>
      </c>
      <c r="B4" s="17"/>
    </row>
    <row r="5" spans="1:27" x14ac:dyDescent="0.25">
      <c r="A5" s="17" t="s">
        <v>6</v>
      </c>
      <c r="B5" s="17"/>
    </row>
    <row r="6" spans="1:27" s="5" customFormat="1" ht="18.75" x14ac:dyDescent="0.3">
      <c r="A6" s="66" t="s">
        <v>99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</row>
    <row r="7" spans="1:27" ht="18.75" customHeight="1" x14ac:dyDescent="0.25">
      <c r="A7" s="23" t="s">
        <v>8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</row>
    <row r="8" spans="1:27" ht="32.25" customHeight="1" x14ac:dyDescent="0.25">
      <c r="A8" s="65" t="s">
        <v>9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25" t="s">
        <v>10</v>
      </c>
      <c r="N8" s="17"/>
      <c r="O8" s="26" t="s">
        <v>264</v>
      </c>
      <c r="P8" s="17"/>
      <c r="Q8" s="25" t="s">
        <v>11</v>
      </c>
      <c r="R8" s="17"/>
      <c r="S8" s="18" t="s">
        <v>265</v>
      </c>
      <c r="T8" s="17"/>
      <c r="U8" s="18" t="s">
        <v>266</v>
      </c>
      <c r="V8" s="17"/>
    </row>
    <row r="9" spans="1:27" x14ac:dyDescent="0.25">
      <c r="A9" s="65" t="s">
        <v>100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65" t="s">
        <v>13</v>
      </c>
      <c r="N9" s="17"/>
      <c r="O9" s="65">
        <v>2</v>
      </c>
      <c r="P9" s="17"/>
      <c r="Q9" s="65">
        <v>3</v>
      </c>
      <c r="R9" s="17"/>
      <c r="S9" s="65">
        <v>4</v>
      </c>
      <c r="T9" s="17"/>
      <c r="U9" s="65">
        <v>5</v>
      </c>
      <c r="V9" s="17"/>
    </row>
    <row r="10" spans="1:27" x14ac:dyDescent="0.25">
      <c r="A10" s="71" t="s">
        <v>101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72">
        <v>809387.63</v>
      </c>
      <c r="N10" s="17"/>
      <c r="O10" s="72">
        <v>1750249</v>
      </c>
      <c r="P10" s="17"/>
      <c r="Q10" s="72">
        <v>949113.87</v>
      </c>
      <c r="R10" s="17"/>
      <c r="S10" s="64">
        <v>124.89</v>
      </c>
      <c r="T10" s="17"/>
      <c r="U10" s="64">
        <v>46.02</v>
      </c>
      <c r="V10" s="17"/>
    </row>
    <row r="11" spans="1:27" x14ac:dyDescent="0.25">
      <c r="A11" s="52" t="s">
        <v>116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53">
        <v>28894.35</v>
      </c>
      <c r="N11" s="17"/>
      <c r="O11" s="53">
        <v>112803</v>
      </c>
      <c r="P11" s="17"/>
      <c r="Q11" s="53">
        <f>29399.15+14163.38</f>
        <v>43562.53</v>
      </c>
      <c r="R11" s="17"/>
      <c r="S11" s="63">
        <f>Q11/M11*100</f>
        <v>150.76487271733055</v>
      </c>
      <c r="T11" s="28"/>
      <c r="U11" s="63">
        <f>Q11/O11*100</f>
        <v>38.61823710362313</v>
      </c>
      <c r="V11" s="28"/>
      <c r="W11" s="12"/>
      <c r="X11" s="14"/>
      <c r="Y11" s="13"/>
    </row>
    <row r="12" spans="1:27" x14ac:dyDescent="0.25">
      <c r="A12" s="58" t="s">
        <v>117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56">
        <v>28894.35</v>
      </c>
      <c r="N12" s="17"/>
      <c r="O12" s="56">
        <v>112803</v>
      </c>
      <c r="P12" s="17"/>
      <c r="Q12" s="59">
        <v>43562.53</v>
      </c>
      <c r="R12" s="60"/>
      <c r="S12" s="63">
        <f>Q12/M12*100</f>
        <v>150.76487271733055</v>
      </c>
      <c r="T12" s="28"/>
      <c r="U12" s="63">
        <f t="shared" ref="U12" si="0">Q12/O12*100</f>
        <v>38.61823710362313</v>
      </c>
      <c r="V12" s="28"/>
      <c r="W12" s="12"/>
      <c r="Y12" s="13"/>
      <c r="AA12" s="13"/>
    </row>
    <row r="13" spans="1:27" x14ac:dyDescent="0.25">
      <c r="A13" s="68" t="s">
        <v>102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69">
        <v>1636.9</v>
      </c>
      <c r="N13" s="17"/>
      <c r="O13" s="69">
        <v>4830</v>
      </c>
      <c r="P13" s="17"/>
      <c r="Q13" s="69">
        <v>4888.0600000000004</v>
      </c>
      <c r="R13" s="17"/>
      <c r="S13" s="70">
        <v>298.62</v>
      </c>
      <c r="T13" s="17"/>
      <c r="U13" s="70">
        <v>101.2</v>
      </c>
      <c r="V13" s="17"/>
    </row>
    <row r="14" spans="1:27" x14ac:dyDescent="0.25">
      <c r="A14" s="74" t="s">
        <v>103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75">
        <v>1636.9</v>
      </c>
      <c r="N14" s="17"/>
      <c r="O14" s="75">
        <v>4830</v>
      </c>
      <c r="P14" s="17"/>
      <c r="Q14" s="75">
        <v>4888.0600000000004</v>
      </c>
      <c r="R14" s="17"/>
      <c r="S14" s="73">
        <v>298.62</v>
      </c>
      <c r="T14" s="17"/>
      <c r="U14" s="73">
        <v>101.2</v>
      </c>
      <c r="V14" s="17"/>
      <c r="W14" s="13"/>
      <c r="X14" s="13"/>
    </row>
    <row r="15" spans="1:27" x14ac:dyDescent="0.25">
      <c r="A15" s="68" t="s">
        <v>104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69">
        <v>23342.59</v>
      </c>
      <c r="N15" s="17"/>
      <c r="O15" s="69">
        <v>50287</v>
      </c>
      <c r="P15" s="17"/>
      <c r="Q15" s="69">
        <v>25358.34</v>
      </c>
      <c r="R15" s="17"/>
      <c r="S15" s="70">
        <v>108.64</v>
      </c>
      <c r="T15" s="17"/>
      <c r="U15" s="70">
        <v>50.43</v>
      </c>
      <c r="V15" s="17"/>
      <c r="W15" s="13"/>
    </row>
    <row r="16" spans="1:27" x14ac:dyDescent="0.25">
      <c r="A16" s="74" t="s">
        <v>105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75">
        <v>23342.59</v>
      </c>
      <c r="N16" s="17"/>
      <c r="O16" s="75">
        <v>50287</v>
      </c>
      <c r="P16" s="17"/>
      <c r="Q16" s="75">
        <v>25358.34</v>
      </c>
      <c r="R16" s="17"/>
      <c r="S16" s="73">
        <v>108.64</v>
      </c>
      <c r="T16" s="17"/>
      <c r="U16" s="73">
        <v>50.43</v>
      </c>
      <c r="V16" s="17"/>
    </row>
    <row r="17" spans="1:24" x14ac:dyDescent="0.25">
      <c r="A17" s="68" t="s">
        <v>106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69">
        <f>M18+M19+M20+M21+M22+M23+M24</f>
        <v>752103.92999999993</v>
      </c>
      <c r="N17" s="17"/>
      <c r="O17" s="69">
        <v>1692732</v>
      </c>
      <c r="P17" s="17"/>
      <c r="Q17" s="69">
        <f>Q18+Q19+Q20+Q21+Q22+Q23+Q24</f>
        <v>875199.41</v>
      </c>
      <c r="R17" s="17"/>
      <c r="S17" s="70">
        <v>125.05</v>
      </c>
      <c r="T17" s="17"/>
      <c r="U17" s="70">
        <v>45.79</v>
      </c>
      <c r="V17" s="17"/>
    </row>
    <row r="18" spans="1:24" x14ac:dyDescent="0.25">
      <c r="A18" s="58" t="s">
        <v>118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6">
        <f>4112.87+1376.08</f>
        <v>5488.95</v>
      </c>
      <c r="N18" s="17"/>
      <c r="O18" s="56">
        <v>15850</v>
      </c>
      <c r="P18" s="17"/>
      <c r="Q18" s="59">
        <f>7770.38</f>
        <v>7770.38</v>
      </c>
      <c r="R18" s="60"/>
      <c r="S18" s="61">
        <f t="shared" ref="S18:S19" si="1">Q18/M18*100</f>
        <v>141.56405141238307</v>
      </c>
      <c r="T18" s="62"/>
      <c r="U18" s="61">
        <f t="shared" ref="U18:U19" si="2">Q18/O18*100</f>
        <v>49.024479495268139</v>
      </c>
      <c r="V18" s="62"/>
      <c r="W18" s="12"/>
    </row>
    <row r="19" spans="1:24" x14ac:dyDescent="0.25">
      <c r="A19" s="58" t="s">
        <v>119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6">
        <v>86235.23</v>
      </c>
      <c r="N19" s="17"/>
      <c r="O19" s="56">
        <v>105028</v>
      </c>
      <c r="P19" s="17"/>
      <c r="Q19" s="59">
        <v>62121.29</v>
      </c>
      <c r="R19" s="60"/>
      <c r="S19" s="61">
        <f t="shared" si="1"/>
        <v>72.037020136665731</v>
      </c>
      <c r="T19" s="62"/>
      <c r="U19" s="61">
        <f t="shared" si="2"/>
        <v>59.147360703812311</v>
      </c>
      <c r="V19" s="62"/>
      <c r="W19" s="12"/>
    </row>
    <row r="20" spans="1:24" x14ac:dyDescent="0.25">
      <c r="A20" s="74" t="s">
        <v>107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75">
        <v>175.57</v>
      </c>
      <c r="N20" s="17"/>
      <c r="O20" s="75">
        <v>0</v>
      </c>
      <c r="P20" s="17"/>
      <c r="Q20" s="75">
        <v>0</v>
      </c>
      <c r="R20" s="17"/>
      <c r="S20" s="76">
        <v>0</v>
      </c>
      <c r="T20" s="60"/>
      <c r="U20" s="76">
        <v>0</v>
      </c>
      <c r="V20" s="60"/>
    </row>
    <row r="21" spans="1:24" x14ac:dyDescent="0.25">
      <c r="A21" s="58" t="s">
        <v>120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6">
        <f>29192.17+3600+7797.83</f>
        <v>40590</v>
      </c>
      <c r="N21" s="17"/>
      <c r="O21" s="56">
        <v>60217</v>
      </c>
      <c r="P21" s="17"/>
      <c r="Q21" s="59">
        <f>30254.72</f>
        <v>30254.720000000001</v>
      </c>
      <c r="R21" s="60"/>
      <c r="S21" s="61">
        <f t="shared" ref="S21" si="3">Q21/M21*100</f>
        <v>74.537373737373741</v>
      </c>
      <c r="T21" s="62"/>
      <c r="U21" s="61">
        <f t="shared" ref="U21" si="4">Q21/O21*100</f>
        <v>50.242821794509865</v>
      </c>
      <c r="V21" s="62"/>
      <c r="W21" s="12"/>
    </row>
    <row r="22" spans="1:24" x14ac:dyDescent="0.25">
      <c r="A22" s="74" t="s">
        <v>108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75">
        <v>63.68</v>
      </c>
      <c r="N22" s="17"/>
      <c r="O22" s="75">
        <v>530</v>
      </c>
      <c r="P22" s="17"/>
      <c r="Q22" s="75">
        <v>0</v>
      </c>
      <c r="R22" s="17"/>
      <c r="S22" s="73">
        <v>0</v>
      </c>
      <c r="T22" s="17"/>
      <c r="U22" s="73">
        <v>0</v>
      </c>
      <c r="V22" s="17"/>
    </row>
    <row r="23" spans="1:24" x14ac:dyDescent="0.25">
      <c r="A23" s="74" t="s">
        <v>109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75">
        <v>39254.14</v>
      </c>
      <c r="N23" s="17"/>
      <c r="O23" s="75">
        <v>143870</v>
      </c>
      <c r="P23" s="17"/>
      <c r="Q23" s="75">
        <v>51018.25</v>
      </c>
      <c r="R23" s="17"/>
      <c r="S23" s="73">
        <v>129.97</v>
      </c>
      <c r="T23" s="17"/>
      <c r="U23" s="73">
        <v>35.46</v>
      </c>
      <c r="V23" s="17"/>
    </row>
    <row r="24" spans="1:24" x14ac:dyDescent="0.25">
      <c r="A24" s="74" t="s">
        <v>110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75">
        <v>580296.36</v>
      </c>
      <c r="N24" s="17"/>
      <c r="O24" s="75">
        <v>1548332</v>
      </c>
      <c r="P24" s="17"/>
      <c r="Q24" s="75">
        <v>724034.77</v>
      </c>
      <c r="R24" s="17"/>
      <c r="S24" s="73">
        <v>124.77</v>
      </c>
      <c r="T24" s="17"/>
      <c r="U24" s="73">
        <v>46.76</v>
      </c>
      <c r="V24" s="17"/>
    </row>
    <row r="25" spans="1:24" x14ac:dyDescent="0.25">
      <c r="A25" s="68" t="s">
        <v>111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69">
        <v>0</v>
      </c>
      <c r="N25" s="17"/>
      <c r="O25" s="69">
        <v>2000</v>
      </c>
      <c r="P25" s="17"/>
      <c r="Q25" s="69">
        <v>0</v>
      </c>
      <c r="R25" s="17"/>
      <c r="S25" s="70">
        <v>0</v>
      </c>
      <c r="T25" s="17"/>
      <c r="U25" s="70">
        <v>0</v>
      </c>
      <c r="V25" s="17"/>
    </row>
    <row r="26" spans="1:24" x14ac:dyDescent="0.25">
      <c r="A26" s="74" t="s">
        <v>112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75">
        <v>0</v>
      </c>
      <c r="N26" s="17"/>
      <c r="O26" s="75">
        <v>2000</v>
      </c>
      <c r="P26" s="17"/>
      <c r="Q26" s="75">
        <v>0</v>
      </c>
      <c r="R26" s="17"/>
      <c r="S26" s="73">
        <v>0</v>
      </c>
      <c r="T26" s="17"/>
      <c r="U26" s="73">
        <v>0</v>
      </c>
      <c r="V26" s="17"/>
      <c r="W26" s="13"/>
    </row>
    <row r="27" spans="1:24" x14ac:dyDescent="0.25">
      <c r="A27" s="68" t="s">
        <v>113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69">
        <v>115.12</v>
      </c>
      <c r="N27" s="17"/>
      <c r="O27" s="69">
        <v>400</v>
      </c>
      <c r="P27" s="17"/>
      <c r="Q27" s="69">
        <v>105.53</v>
      </c>
      <c r="R27" s="17"/>
      <c r="S27" s="70">
        <v>91.67</v>
      </c>
      <c r="T27" s="17"/>
      <c r="U27" s="70">
        <v>26.38</v>
      </c>
      <c r="V27" s="17"/>
      <c r="X27" s="13"/>
    </row>
    <row r="28" spans="1:24" x14ac:dyDescent="0.25">
      <c r="A28" s="74" t="s">
        <v>114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75">
        <v>115.12</v>
      </c>
      <c r="N28" s="17"/>
      <c r="O28" s="75">
        <v>400</v>
      </c>
      <c r="P28" s="17"/>
      <c r="Q28" s="75">
        <v>105.53</v>
      </c>
      <c r="R28" s="17"/>
      <c r="S28" s="73">
        <v>91.67</v>
      </c>
      <c r="T28" s="17"/>
      <c r="U28" s="73">
        <v>26.38</v>
      </c>
      <c r="V28" s="17"/>
    </row>
    <row r="29" spans="1:24" x14ac:dyDescent="0.25">
      <c r="A29" s="52" t="s">
        <v>121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3">
        <v>3294.74</v>
      </c>
      <c r="N29" s="17"/>
      <c r="O29" s="53">
        <v>0</v>
      </c>
      <c r="P29" s="17"/>
      <c r="Q29" s="53">
        <v>0</v>
      </c>
      <c r="R29" s="17"/>
      <c r="S29" s="54">
        <v>2204.7399999999998</v>
      </c>
      <c r="T29" s="17"/>
      <c r="U29" s="54">
        <v>99.78</v>
      </c>
      <c r="V29" s="17"/>
      <c r="X29" s="13"/>
    </row>
    <row r="30" spans="1:24" x14ac:dyDescent="0.25">
      <c r="A30" s="55" t="s">
        <v>273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6">
        <v>3294.74</v>
      </c>
      <c r="N30" s="17"/>
      <c r="O30" s="56">
        <v>0</v>
      </c>
      <c r="P30" s="17"/>
      <c r="Q30" s="56">
        <v>0</v>
      </c>
      <c r="R30" s="17"/>
      <c r="S30" s="57">
        <v>0</v>
      </c>
      <c r="T30" s="17"/>
      <c r="U30" s="57">
        <v>100</v>
      </c>
      <c r="V30" s="17"/>
    </row>
    <row r="31" spans="1:24" x14ac:dyDescent="0.25">
      <c r="A31" s="77" t="s">
        <v>2</v>
      </c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 t="s">
        <v>2</v>
      </c>
      <c r="N31" s="77"/>
      <c r="O31" s="77" t="s">
        <v>2</v>
      </c>
      <c r="P31" s="77"/>
      <c r="Q31" s="77" t="s">
        <v>2</v>
      </c>
      <c r="R31" s="77"/>
      <c r="S31" s="77" t="s">
        <v>2</v>
      </c>
      <c r="T31" s="77"/>
      <c r="U31" s="77" t="s">
        <v>2</v>
      </c>
      <c r="V31" s="77"/>
      <c r="W31" s="11"/>
    </row>
    <row r="32" spans="1:24" x14ac:dyDescent="0.25">
      <c r="A32" s="71" t="s">
        <v>115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2">
        <v>789371.72</v>
      </c>
      <c r="N32" s="72"/>
      <c r="O32" s="72">
        <v>2055794</v>
      </c>
      <c r="P32" s="72"/>
      <c r="Q32" s="72">
        <v>934601.28</v>
      </c>
      <c r="R32" s="72"/>
      <c r="S32" s="64">
        <v>118.4</v>
      </c>
      <c r="T32" s="64"/>
      <c r="U32" s="64">
        <v>45.46</v>
      </c>
      <c r="V32" s="64"/>
      <c r="W32" s="15"/>
    </row>
    <row r="33" spans="1:22" x14ac:dyDescent="0.25">
      <c r="A33" s="68" t="s">
        <v>116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69">
        <v>28894.35</v>
      </c>
      <c r="N33" s="17"/>
      <c r="O33" s="69">
        <v>112803</v>
      </c>
      <c r="P33" s="17"/>
      <c r="Q33" s="69">
        <v>43562.53</v>
      </c>
      <c r="R33" s="17"/>
      <c r="S33" s="70">
        <v>150.76</v>
      </c>
      <c r="T33" s="17"/>
      <c r="U33" s="70">
        <v>38.619999999999997</v>
      </c>
      <c r="V33" s="17"/>
    </row>
    <row r="34" spans="1:22" x14ac:dyDescent="0.25">
      <c r="A34" s="74" t="s">
        <v>117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75">
        <v>28894.35</v>
      </c>
      <c r="N34" s="17"/>
      <c r="O34" s="75">
        <v>112803</v>
      </c>
      <c r="P34" s="17"/>
      <c r="Q34" s="75">
        <v>43562.53</v>
      </c>
      <c r="R34" s="17"/>
      <c r="S34" s="73">
        <v>150.76</v>
      </c>
      <c r="T34" s="17"/>
      <c r="U34" s="73">
        <v>38.619999999999997</v>
      </c>
      <c r="V34" s="17"/>
    </row>
    <row r="35" spans="1:22" x14ac:dyDescent="0.25">
      <c r="A35" s="68" t="s">
        <v>102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69">
        <v>0</v>
      </c>
      <c r="N35" s="17"/>
      <c r="O35" s="69">
        <v>4830</v>
      </c>
      <c r="P35" s="17"/>
      <c r="Q35" s="69">
        <v>1149.3900000000001</v>
      </c>
      <c r="R35" s="17"/>
      <c r="S35" s="70">
        <v>0</v>
      </c>
      <c r="T35" s="17"/>
      <c r="U35" s="70">
        <v>23.8</v>
      </c>
      <c r="V35" s="17"/>
    </row>
    <row r="36" spans="1:22" x14ac:dyDescent="0.25">
      <c r="A36" s="74" t="s">
        <v>103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75">
        <v>0</v>
      </c>
      <c r="N36" s="17"/>
      <c r="O36" s="75">
        <v>4830</v>
      </c>
      <c r="P36" s="17"/>
      <c r="Q36" s="75">
        <v>1149.3900000000001</v>
      </c>
      <c r="R36" s="17"/>
      <c r="S36" s="73">
        <v>0</v>
      </c>
      <c r="T36" s="17"/>
      <c r="U36" s="73">
        <v>23.8</v>
      </c>
      <c r="V36" s="17"/>
    </row>
    <row r="37" spans="1:22" x14ac:dyDescent="0.25">
      <c r="A37" s="68" t="s">
        <v>104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69">
        <v>11952.38</v>
      </c>
      <c r="N37" s="17"/>
      <c r="O37" s="69">
        <v>50287</v>
      </c>
      <c r="P37" s="17"/>
      <c r="Q37" s="69">
        <v>15639.07</v>
      </c>
      <c r="R37" s="17"/>
      <c r="S37" s="70">
        <v>130.84</v>
      </c>
      <c r="T37" s="17"/>
      <c r="U37" s="70">
        <v>31.1</v>
      </c>
      <c r="V37" s="17"/>
    </row>
    <row r="38" spans="1:22" x14ac:dyDescent="0.25">
      <c r="A38" s="74" t="s">
        <v>105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75">
        <v>11952.38</v>
      </c>
      <c r="N38" s="17"/>
      <c r="O38" s="75">
        <v>50287</v>
      </c>
      <c r="P38" s="17"/>
      <c r="Q38" s="75">
        <v>15639.07</v>
      </c>
      <c r="R38" s="17"/>
      <c r="S38" s="73">
        <v>130.84</v>
      </c>
      <c r="T38" s="17"/>
      <c r="U38" s="73">
        <v>31.1</v>
      </c>
      <c r="V38" s="17"/>
    </row>
    <row r="39" spans="1:22" x14ac:dyDescent="0.25">
      <c r="A39" s="68" t="s">
        <v>106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69">
        <v>745230.25</v>
      </c>
      <c r="N39" s="17"/>
      <c r="O39" s="69">
        <v>1873827</v>
      </c>
      <c r="P39" s="17"/>
      <c r="Q39" s="69">
        <v>869276.86</v>
      </c>
      <c r="R39" s="17"/>
      <c r="S39" s="70">
        <v>116.65</v>
      </c>
      <c r="T39" s="17"/>
      <c r="U39" s="70">
        <v>46.39</v>
      </c>
      <c r="V39" s="17"/>
    </row>
    <row r="40" spans="1:22" x14ac:dyDescent="0.25">
      <c r="A40" s="74" t="s">
        <v>118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75">
        <v>5488.95</v>
      </c>
      <c r="N40" s="17"/>
      <c r="O40" s="75">
        <v>15850</v>
      </c>
      <c r="P40" s="17"/>
      <c r="Q40" s="75">
        <v>7770.38</v>
      </c>
      <c r="R40" s="17"/>
      <c r="S40" s="73">
        <v>141.56</v>
      </c>
      <c r="T40" s="17"/>
      <c r="U40" s="73">
        <v>49.02</v>
      </c>
      <c r="V40" s="17"/>
    </row>
    <row r="41" spans="1:22" x14ac:dyDescent="0.25">
      <c r="A41" s="74" t="s">
        <v>119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75">
        <v>78613.919999999998</v>
      </c>
      <c r="N41" s="17"/>
      <c r="O41" s="75">
        <v>105028</v>
      </c>
      <c r="P41" s="17"/>
      <c r="Q41" s="75">
        <v>60525.7</v>
      </c>
      <c r="R41" s="17"/>
      <c r="S41" s="73">
        <v>76.989999999999995</v>
      </c>
      <c r="T41" s="17"/>
      <c r="U41" s="73">
        <v>57.63</v>
      </c>
      <c r="V41" s="17"/>
    </row>
    <row r="42" spans="1:22" x14ac:dyDescent="0.25">
      <c r="A42" s="74" t="s">
        <v>107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75">
        <v>330.79</v>
      </c>
      <c r="N42" s="17"/>
      <c r="O42" s="75">
        <v>0</v>
      </c>
      <c r="P42" s="17"/>
      <c r="Q42" s="75">
        <v>0</v>
      </c>
      <c r="R42" s="17"/>
      <c r="S42" s="73">
        <v>0</v>
      </c>
      <c r="T42" s="17"/>
      <c r="U42" s="73">
        <v>0</v>
      </c>
      <c r="V42" s="17"/>
    </row>
    <row r="43" spans="1:22" x14ac:dyDescent="0.25">
      <c r="A43" s="74" t="s">
        <v>120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75">
        <v>40590</v>
      </c>
      <c r="N43" s="17"/>
      <c r="O43" s="75">
        <v>60217</v>
      </c>
      <c r="P43" s="17"/>
      <c r="Q43" s="75">
        <v>30254.720000000001</v>
      </c>
      <c r="R43" s="17"/>
      <c r="S43" s="73">
        <v>74.540000000000006</v>
      </c>
      <c r="T43" s="17"/>
      <c r="U43" s="73">
        <v>50.24</v>
      </c>
      <c r="V43" s="17"/>
    </row>
    <row r="44" spans="1:22" x14ac:dyDescent="0.25">
      <c r="A44" s="74" t="s">
        <v>108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75">
        <v>414.98</v>
      </c>
      <c r="N44" s="17"/>
      <c r="O44" s="75">
        <v>530</v>
      </c>
      <c r="P44" s="17"/>
      <c r="Q44" s="75">
        <v>352.88</v>
      </c>
      <c r="R44" s="17"/>
      <c r="S44" s="73">
        <v>85.04</v>
      </c>
      <c r="T44" s="17"/>
      <c r="U44" s="73">
        <v>66.58</v>
      </c>
      <c r="V44" s="17"/>
    </row>
    <row r="45" spans="1:22" x14ac:dyDescent="0.25">
      <c r="A45" s="74" t="s">
        <v>109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75">
        <v>39495.25</v>
      </c>
      <c r="N45" s="17"/>
      <c r="O45" s="75">
        <v>143870</v>
      </c>
      <c r="P45" s="17"/>
      <c r="Q45" s="75">
        <v>46338.41</v>
      </c>
      <c r="R45" s="17"/>
      <c r="S45" s="73">
        <v>117.33</v>
      </c>
      <c r="T45" s="17"/>
      <c r="U45" s="73">
        <v>32.21</v>
      </c>
      <c r="V45" s="17"/>
    </row>
    <row r="46" spans="1:22" x14ac:dyDescent="0.25">
      <c r="A46" s="74" t="s">
        <v>110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75">
        <v>580296.36</v>
      </c>
      <c r="N46" s="17"/>
      <c r="O46" s="75">
        <v>1548332</v>
      </c>
      <c r="P46" s="17"/>
      <c r="Q46" s="75">
        <v>724034.77</v>
      </c>
      <c r="R46" s="17"/>
      <c r="S46" s="73">
        <v>124.77</v>
      </c>
      <c r="T46" s="17"/>
      <c r="U46" s="73">
        <v>46.76</v>
      </c>
      <c r="V46" s="17"/>
    </row>
    <row r="47" spans="1:22" x14ac:dyDescent="0.25">
      <c r="A47" s="68" t="s">
        <v>111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69">
        <v>0</v>
      </c>
      <c r="N47" s="17"/>
      <c r="O47" s="69">
        <v>2000</v>
      </c>
      <c r="P47" s="17"/>
      <c r="Q47" s="69">
        <v>0</v>
      </c>
      <c r="R47" s="17"/>
      <c r="S47" s="70">
        <v>0</v>
      </c>
      <c r="T47" s="17"/>
      <c r="U47" s="70">
        <v>0</v>
      </c>
      <c r="V47" s="17"/>
    </row>
    <row r="48" spans="1:22" x14ac:dyDescent="0.25">
      <c r="A48" s="74" t="s">
        <v>112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75">
        <v>0</v>
      </c>
      <c r="N48" s="17"/>
      <c r="O48" s="75">
        <v>2000</v>
      </c>
      <c r="P48" s="17"/>
      <c r="Q48" s="75">
        <v>0</v>
      </c>
      <c r="R48" s="17"/>
      <c r="S48" s="73">
        <v>0</v>
      </c>
      <c r="T48" s="17"/>
      <c r="U48" s="73">
        <v>0</v>
      </c>
      <c r="V48" s="17"/>
    </row>
    <row r="49" spans="1:22" x14ac:dyDescent="0.25">
      <c r="A49" s="68" t="s">
        <v>113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69">
        <v>0</v>
      </c>
      <c r="N49" s="17"/>
      <c r="O49" s="69">
        <v>400</v>
      </c>
      <c r="P49" s="17"/>
      <c r="Q49" s="69">
        <v>0</v>
      </c>
      <c r="R49" s="17"/>
      <c r="S49" s="70">
        <v>0</v>
      </c>
      <c r="T49" s="17"/>
      <c r="U49" s="70">
        <v>0</v>
      </c>
      <c r="V49" s="17"/>
    </row>
    <row r="50" spans="1:22" x14ac:dyDescent="0.25">
      <c r="A50" s="74" t="s">
        <v>114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75">
        <v>0</v>
      </c>
      <c r="N50" s="17"/>
      <c r="O50" s="75">
        <v>400</v>
      </c>
      <c r="P50" s="17"/>
      <c r="Q50" s="75">
        <v>0</v>
      </c>
      <c r="R50" s="17"/>
      <c r="S50" s="73">
        <v>0</v>
      </c>
      <c r="T50" s="17"/>
      <c r="U50" s="73">
        <v>0</v>
      </c>
      <c r="V50" s="17"/>
    </row>
    <row r="51" spans="1:22" x14ac:dyDescent="0.25">
      <c r="A51" s="68" t="s">
        <v>121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69">
        <v>3294.74</v>
      </c>
      <c r="N51" s="17"/>
      <c r="O51" s="69">
        <v>11647</v>
      </c>
      <c r="P51" s="17"/>
      <c r="Q51" s="69">
        <v>4973.43</v>
      </c>
      <c r="R51" s="17"/>
      <c r="S51" s="70">
        <v>150.94999999999999</v>
      </c>
      <c r="T51" s="17"/>
      <c r="U51" s="70">
        <v>42.7</v>
      </c>
      <c r="V51" s="17"/>
    </row>
    <row r="52" spans="1:22" x14ac:dyDescent="0.25">
      <c r="A52" s="74" t="s">
        <v>122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75">
        <v>0</v>
      </c>
      <c r="N52" s="17"/>
      <c r="O52" s="75">
        <v>1299</v>
      </c>
      <c r="P52" s="17"/>
      <c r="Q52" s="75">
        <v>0</v>
      </c>
      <c r="R52" s="17"/>
      <c r="S52" s="73">
        <v>0</v>
      </c>
      <c r="T52" s="17"/>
      <c r="U52" s="73">
        <v>0</v>
      </c>
      <c r="V52" s="17"/>
    </row>
    <row r="53" spans="1:22" x14ac:dyDescent="0.25">
      <c r="A53" s="74" t="s">
        <v>123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75">
        <v>0</v>
      </c>
      <c r="N53" s="17"/>
      <c r="O53" s="75">
        <v>1733</v>
      </c>
      <c r="P53" s="17"/>
      <c r="Q53" s="75">
        <v>0</v>
      </c>
      <c r="R53" s="17"/>
      <c r="S53" s="73">
        <v>0</v>
      </c>
      <c r="T53" s="17"/>
      <c r="U53" s="73">
        <v>0</v>
      </c>
      <c r="V53" s="17"/>
    </row>
    <row r="54" spans="1:22" x14ac:dyDescent="0.25">
      <c r="A54" s="74" t="s">
        <v>124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75">
        <v>3294.74</v>
      </c>
      <c r="N54" s="17"/>
      <c r="O54" s="75">
        <v>0</v>
      </c>
      <c r="P54" s="17"/>
      <c r="Q54" s="75">
        <v>0</v>
      </c>
      <c r="R54" s="17"/>
      <c r="S54" s="73">
        <v>0</v>
      </c>
      <c r="T54" s="17"/>
      <c r="U54" s="73">
        <v>0</v>
      </c>
      <c r="V54" s="17"/>
    </row>
    <row r="55" spans="1:22" x14ac:dyDescent="0.25">
      <c r="A55" s="74" t="s">
        <v>125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75">
        <v>0</v>
      </c>
      <c r="N55" s="17"/>
      <c r="O55" s="75">
        <v>235</v>
      </c>
      <c r="P55" s="17"/>
      <c r="Q55" s="75">
        <v>0</v>
      </c>
      <c r="R55" s="17"/>
      <c r="S55" s="73">
        <v>0</v>
      </c>
      <c r="T55" s="17"/>
      <c r="U55" s="73">
        <v>0</v>
      </c>
      <c r="V55" s="17"/>
    </row>
    <row r="56" spans="1:22" x14ac:dyDescent="0.25">
      <c r="A56" s="74" t="s">
        <v>126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75">
        <v>0</v>
      </c>
      <c r="N56" s="17"/>
      <c r="O56" s="75">
        <v>7889</v>
      </c>
      <c r="P56" s="17"/>
      <c r="Q56" s="75">
        <v>4973.43</v>
      </c>
      <c r="R56" s="17"/>
      <c r="S56" s="73">
        <v>0</v>
      </c>
      <c r="T56" s="17"/>
      <c r="U56" s="73">
        <v>63.04</v>
      </c>
      <c r="V56" s="17"/>
    </row>
    <row r="57" spans="1:22" x14ac:dyDescent="0.25">
      <c r="A57" s="74" t="s">
        <v>127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75">
        <v>0</v>
      </c>
      <c r="N57" s="17"/>
      <c r="O57" s="75">
        <v>491</v>
      </c>
      <c r="P57" s="17"/>
      <c r="Q57" s="75">
        <v>0</v>
      </c>
      <c r="R57" s="17"/>
      <c r="S57" s="73">
        <v>0</v>
      </c>
      <c r="T57" s="17"/>
      <c r="U57" s="73">
        <v>0</v>
      </c>
      <c r="V57" s="17"/>
    </row>
    <row r="58" spans="1:22" x14ac:dyDescent="0.25">
      <c r="A58" s="77" t="s">
        <v>2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77" t="s">
        <v>2</v>
      </c>
      <c r="N58" s="17"/>
      <c r="O58" s="77" t="s">
        <v>2</v>
      </c>
      <c r="P58" s="17"/>
      <c r="Q58" s="77" t="s">
        <v>2</v>
      </c>
      <c r="R58" s="17"/>
      <c r="S58" s="77" t="s">
        <v>2</v>
      </c>
      <c r="T58" s="17"/>
      <c r="U58" s="77" t="s">
        <v>2</v>
      </c>
      <c r="V58" s="17"/>
    </row>
  </sheetData>
  <mergeCells count="313">
    <mergeCell ref="S57:T57"/>
    <mergeCell ref="U57:V57"/>
    <mergeCell ref="A58:L58"/>
    <mergeCell ref="M58:N58"/>
    <mergeCell ref="O58:P58"/>
    <mergeCell ref="Q58:R58"/>
    <mergeCell ref="S58:T58"/>
    <mergeCell ref="U58:V58"/>
    <mergeCell ref="A57:L57"/>
    <mergeCell ref="M57:N57"/>
    <mergeCell ref="O57:P57"/>
    <mergeCell ref="Q57:R57"/>
    <mergeCell ref="S55:T55"/>
    <mergeCell ref="U55:V55"/>
    <mergeCell ref="A56:L56"/>
    <mergeCell ref="M56:N56"/>
    <mergeCell ref="O56:P56"/>
    <mergeCell ref="Q56:R56"/>
    <mergeCell ref="S56:T56"/>
    <mergeCell ref="U56:V56"/>
    <mergeCell ref="A55:L55"/>
    <mergeCell ref="M55:N55"/>
    <mergeCell ref="O55:P55"/>
    <mergeCell ref="Q55:R55"/>
    <mergeCell ref="S53:T53"/>
    <mergeCell ref="U53:V53"/>
    <mergeCell ref="A54:L54"/>
    <mergeCell ref="M54:N54"/>
    <mergeCell ref="O54:P54"/>
    <mergeCell ref="Q54:R54"/>
    <mergeCell ref="S54:T54"/>
    <mergeCell ref="U54:V54"/>
    <mergeCell ref="A53:L53"/>
    <mergeCell ref="M53:N53"/>
    <mergeCell ref="O53:P53"/>
    <mergeCell ref="Q53:R53"/>
    <mergeCell ref="S51:T51"/>
    <mergeCell ref="U51:V51"/>
    <mergeCell ref="A52:L52"/>
    <mergeCell ref="M52:N52"/>
    <mergeCell ref="O52:P52"/>
    <mergeCell ref="Q52:R52"/>
    <mergeCell ref="S52:T52"/>
    <mergeCell ref="U52:V52"/>
    <mergeCell ref="A51:L51"/>
    <mergeCell ref="M51:N51"/>
    <mergeCell ref="O51:P51"/>
    <mergeCell ref="Q51:R51"/>
    <mergeCell ref="S49:T49"/>
    <mergeCell ref="U49:V49"/>
    <mergeCell ref="A50:L50"/>
    <mergeCell ref="M50:N50"/>
    <mergeCell ref="O50:P50"/>
    <mergeCell ref="Q50:R50"/>
    <mergeCell ref="S50:T50"/>
    <mergeCell ref="U50:V50"/>
    <mergeCell ref="A49:L49"/>
    <mergeCell ref="M49:N49"/>
    <mergeCell ref="O49:P49"/>
    <mergeCell ref="Q49:R49"/>
    <mergeCell ref="S47:T47"/>
    <mergeCell ref="U47:V47"/>
    <mergeCell ref="A48:L48"/>
    <mergeCell ref="M48:N48"/>
    <mergeCell ref="O48:P48"/>
    <mergeCell ref="Q48:R48"/>
    <mergeCell ref="S48:T48"/>
    <mergeCell ref="U48:V48"/>
    <mergeCell ref="A47:L47"/>
    <mergeCell ref="M47:N47"/>
    <mergeCell ref="O47:P47"/>
    <mergeCell ref="Q47:R47"/>
    <mergeCell ref="S45:T45"/>
    <mergeCell ref="U45:V45"/>
    <mergeCell ref="A46:L46"/>
    <mergeCell ref="M46:N46"/>
    <mergeCell ref="O46:P46"/>
    <mergeCell ref="Q46:R46"/>
    <mergeCell ref="S46:T46"/>
    <mergeCell ref="U46:V46"/>
    <mergeCell ref="A45:L45"/>
    <mergeCell ref="M45:N45"/>
    <mergeCell ref="O45:P45"/>
    <mergeCell ref="Q45:R45"/>
    <mergeCell ref="S43:T43"/>
    <mergeCell ref="U43:V43"/>
    <mergeCell ref="A44:L44"/>
    <mergeCell ref="M44:N44"/>
    <mergeCell ref="O44:P44"/>
    <mergeCell ref="Q44:R44"/>
    <mergeCell ref="S44:T44"/>
    <mergeCell ref="U44:V44"/>
    <mergeCell ref="A43:L43"/>
    <mergeCell ref="M43:N43"/>
    <mergeCell ref="O43:P43"/>
    <mergeCell ref="Q43:R43"/>
    <mergeCell ref="S41:T41"/>
    <mergeCell ref="U41:V41"/>
    <mergeCell ref="A42:L42"/>
    <mergeCell ref="M42:N42"/>
    <mergeCell ref="O42:P42"/>
    <mergeCell ref="Q42:R42"/>
    <mergeCell ref="S42:T42"/>
    <mergeCell ref="U42:V42"/>
    <mergeCell ref="A41:L41"/>
    <mergeCell ref="M41:N41"/>
    <mergeCell ref="O41:P41"/>
    <mergeCell ref="Q41:R41"/>
    <mergeCell ref="S39:T39"/>
    <mergeCell ref="U39:V39"/>
    <mergeCell ref="A40:L40"/>
    <mergeCell ref="M40:N40"/>
    <mergeCell ref="O40:P40"/>
    <mergeCell ref="Q40:R40"/>
    <mergeCell ref="S40:T40"/>
    <mergeCell ref="U40:V40"/>
    <mergeCell ref="A39:L39"/>
    <mergeCell ref="M39:N39"/>
    <mergeCell ref="O39:P39"/>
    <mergeCell ref="Q39:R39"/>
    <mergeCell ref="S37:T37"/>
    <mergeCell ref="U37:V37"/>
    <mergeCell ref="A38:L38"/>
    <mergeCell ref="M38:N38"/>
    <mergeCell ref="O38:P38"/>
    <mergeCell ref="Q38:R38"/>
    <mergeCell ref="S38:T38"/>
    <mergeCell ref="U38:V38"/>
    <mergeCell ref="A37:L37"/>
    <mergeCell ref="M37:N37"/>
    <mergeCell ref="O37:P37"/>
    <mergeCell ref="Q37:R37"/>
    <mergeCell ref="S35:T35"/>
    <mergeCell ref="U35:V35"/>
    <mergeCell ref="A36:L36"/>
    <mergeCell ref="M36:N36"/>
    <mergeCell ref="O36:P36"/>
    <mergeCell ref="Q36:R36"/>
    <mergeCell ref="S36:T36"/>
    <mergeCell ref="U36:V36"/>
    <mergeCell ref="A35:L35"/>
    <mergeCell ref="M35:N35"/>
    <mergeCell ref="O35:P35"/>
    <mergeCell ref="Q35:R35"/>
    <mergeCell ref="S33:T33"/>
    <mergeCell ref="U33:V33"/>
    <mergeCell ref="A34:L34"/>
    <mergeCell ref="M34:N34"/>
    <mergeCell ref="O34:P34"/>
    <mergeCell ref="Q34:R34"/>
    <mergeCell ref="S34:T34"/>
    <mergeCell ref="U34:V34"/>
    <mergeCell ref="A33:L33"/>
    <mergeCell ref="M33:N33"/>
    <mergeCell ref="O33:P33"/>
    <mergeCell ref="Q33:R33"/>
    <mergeCell ref="S31:T31"/>
    <mergeCell ref="U31:V31"/>
    <mergeCell ref="A32:L32"/>
    <mergeCell ref="M32:N32"/>
    <mergeCell ref="O32:P32"/>
    <mergeCell ref="Q32:R32"/>
    <mergeCell ref="S32:T32"/>
    <mergeCell ref="U32:V32"/>
    <mergeCell ref="A31:L31"/>
    <mergeCell ref="M31:N31"/>
    <mergeCell ref="O31:P31"/>
    <mergeCell ref="Q31:R31"/>
    <mergeCell ref="S27:T27"/>
    <mergeCell ref="U27:V27"/>
    <mergeCell ref="A28:L28"/>
    <mergeCell ref="M28:N28"/>
    <mergeCell ref="O28:P28"/>
    <mergeCell ref="Q28:R28"/>
    <mergeCell ref="S28:T28"/>
    <mergeCell ref="U28:V28"/>
    <mergeCell ref="A27:L27"/>
    <mergeCell ref="M27:N27"/>
    <mergeCell ref="O27:P27"/>
    <mergeCell ref="Q27:R27"/>
    <mergeCell ref="S25:T25"/>
    <mergeCell ref="U25:V25"/>
    <mergeCell ref="A26:L26"/>
    <mergeCell ref="M26:N26"/>
    <mergeCell ref="O26:P26"/>
    <mergeCell ref="Q26:R26"/>
    <mergeCell ref="S26:T26"/>
    <mergeCell ref="U26:V26"/>
    <mergeCell ref="A25:L25"/>
    <mergeCell ref="M25:N25"/>
    <mergeCell ref="O25:P25"/>
    <mergeCell ref="Q25:R25"/>
    <mergeCell ref="S23:T23"/>
    <mergeCell ref="U23:V23"/>
    <mergeCell ref="A24:L24"/>
    <mergeCell ref="M24:N24"/>
    <mergeCell ref="O24:P24"/>
    <mergeCell ref="Q24:R24"/>
    <mergeCell ref="S24:T24"/>
    <mergeCell ref="U24:V24"/>
    <mergeCell ref="A23:L23"/>
    <mergeCell ref="M23:N23"/>
    <mergeCell ref="O23:P23"/>
    <mergeCell ref="Q23:R23"/>
    <mergeCell ref="S20:T20"/>
    <mergeCell ref="U20:V20"/>
    <mergeCell ref="A22:L22"/>
    <mergeCell ref="M22:N22"/>
    <mergeCell ref="O22:P22"/>
    <mergeCell ref="Q22:R22"/>
    <mergeCell ref="S22:T22"/>
    <mergeCell ref="U22:V22"/>
    <mergeCell ref="A20:L20"/>
    <mergeCell ref="M20:N20"/>
    <mergeCell ref="O20:P20"/>
    <mergeCell ref="Q20:R20"/>
    <mergeCell ref="A21:L21"/>
    <mergeCell ref="M21:N21"/>
    <mergeCell ref="O21:P21"/>
    <mergeCell ref="Q21:R21"/>
    <mergeCell ref="S21:T21"/>
    <mergeCell ref="U21:V21"/>
    <mergeCell ref="S16:T16"/>
    <mergeCell ref="U16:V16"/>
    <mergeCell ref="A17:L17"/>
    <mergeCell ref="M17:N17"/>
    <mergeCell ref="O17:P17"/>
    <mergeCell ref="Q17:R17"/>
    <mergeCell ref="S17:T17"/>
    <mergeCell ref="U17:V17"/>
    <mergeCell ref="A16:L16"/>
    <mergeCell ref="M16:N16"/>
    <mergeCell ref="O16:P16"/>
    <mergeCell ref="Q16:R16"/>
    <mergeCell ref="S14:T14"/>
    <mergeCell ref="U14:V14"/>
    <mergeCell ref="A15:L15"/>
    <mergeCell ref="M15:N15"/>
    <mergeCell ref="O15:P15"/>
    <mergeCell ref="Q15:R15"/>
    <mergeCell ref="S15:T15"/>
    <mergeCell ref="U15:V15"/>
    <mergeCell ref="A14:L14"/>
    <mergeCell ref="M14:N14"/>
    <mergeCell ref="O14:P14"/>
    <mergeCell ref="Q14:R14"/>
    <mergeCell ref="U10:V10"/>
    <mergeCell ref="A13:L13"/>
    <mergeCell ref="M13:N13"/>
    <mergeCell ref="O11:P11"/>
    <mergeCell ref="O13:P13"/>
    <mergeCell ref="Q13:R13"/>
    <mergeCell ref="S13:T13"/>
    <mergeCell ref="U13:V13"/>
    <mergeCell ref="A10:L10"/>
    <mergeCell ref="M10:N10"/>
    <mergeCell ref="O10:P10"/>
    <mergeCell ref="Q10:R10"/>
    <mergeCell ref="U11:V11"/>
    <mergeCell ref="A12:L12"/>
    <mergeCell ref="M12:N12"/>
    <mergeCell ref="O12:P12"/>
    <mergeCell ref="Q12:R12"/>
    <mergeCell ref="S12:T12"/>
    <mergeCell ref="U12:V12"/>
    <mergeCell ref="U8:V8"/>
    <mergeCell ref="A9:L9"/>
    <mergeCell ref="M9:N9"/>
    <mergeCell ref="O9:P9"/>
    <mergeCell ref="Q9:R9"/>
    <mergeCell ref="S9:T9"/>
    <mergeCell ref="U9:V9"/>
    <mergeCell ref="A6:S6"/>
    <mergeCell ref="A7:S7"/>
    <mergeCell ref="A8:L8"/>
    <mergeCell ref="M8:N8"/>
    <mergeCell ref="O8:P8"/>
    <mergeCell ref="Q8:R8"/>
    <mergeCell ref="S8:T8"/>
    <mergeCell ref="A1:B1"/>
    <mergeCell ref="A2:B2"/>
    <mergeCell ref="A3:B3"/>
    <mergeCell ref="A4:B4"/>
    <mergeCell ref="A5:B5"/>
    <mergeCell ref="A11:L11"/>
    <mergeCell ref="M11:N11"/>
    <mergeCell ref="Q11:R11"/>
    <mergeCell ref="S11:T11"/>
    <mergeCell ref="S10:T10"/>
    <mergeCell ref="A18:L18"/>
    <mergeCell ref="M18:N18"/>
    <mergeCell ref="O18:P18"/>
    <mergeCell ref="Q18:R18"/>
    <mergeCell ref="S18:T18"/>
    <mergeCell ref="U18:V18"/>
    <mergeCell ref="A19:L19"/>
    <mergeCell ref="M19:N19"/>
    <mergeCell ref="O19:P19"/>
    <mergeCell ref="Q19:R19"/>
    <mergeCell ref="S19:T19"/>
    <mergeCell ref="U19:V19"/>
    <mergeCell ref="A29:L29"/>
    <mergeCell ref="M29:N29"/>
    <mergeCell ref="O29:P29"/>
    <mergeCell ref="Q29:R29"/>
    <mergeCell ref="S29:T29"/>
    <mergeCell ref="U29:V29"/>
    <mergeCell ref="A30:L30"/>
    <mergeCell ref="M30:N30"/>
    <mergeCell ref="O30:P30"/>
    <mergeCell ref="Q30:R30"/>
    <mergeCell ref="S30:T30"/>
    <mergeCell ref="U30:V30"/>
  </mergeCells>
  <pageMargins left="0.25" right="0.25" top="0.75" bottom="0.75" header="0.3" footer="0.3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4"/>
  <sheetViews>
    <sheetView workbookViewId="0">
      <selection activeCell="C2" sqref="C2"/>
    </sheetView>
  </sheetViews>
  <sheetFormatPr defaultRowHeight="15" x14ac:dyDescent="0.25"/>
  <sheetData>
    <row r="1" spans="1:16" x14ac:dyDescent="0.25">
      <c r="A1" s="17" t="s">
        <v>0</v>
      </c>
      <c r="B1" s="17"/>
      <c r="C1" s="11" t="s">
        <v>1</v>
      </c>
      <c r="D1" s="1">
        <v>45497.42831142361</v>
      </c>
    </row>
    <row r="2" spans="1:16" x14ac:dyDescent="0.25">
      <c r="A2" s="17" t="s">
        <v>2</v>
      </c>
      <c r="B2" s="17"/>
      <c r="C2" s="11" t="s">
        <v>3</v>
      </c>
      <c r="D2" s="2">
        <v>45497.42831142361</v>
      </c>
    </row>
    <row r="3" spans="1:16" x14ac:dyDescent="0.25">
      <c r="A3" s="17" t="s">
        <v>4</v>
      </c>
      <c r="B3" s="17"/>
    </row>
    <row r="4" spans="1:16" x14ac:dyDescent="0.25">
      <c r="A4" s="17" t="s">
        <v>5</v>
      </c>
      <c r="B4" s="17"/>
    </row>
    <row r="5" spans="1:16" x14ac:dyDescent="0.25">
      <c r="A5" s="17" t="s">
        <v>6</v>
      </c>
      <c r="B5" s="17"/>
    </row>
    <row r="6" spans="1:16" s="6" customFormat="1" ht="18.75" x14ac:dyDescent="0.3">
      <c r="A6" s="78" t="s">
        <v>128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</row>
    <row r="7" spans="1:16" x14ac:dyDescent="0.25">
      <c r="A7" s="23" t="s">
        <v>8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1:16" x14ac:dyDescent="0.25">
      <c r="A8" s="23" t="s">
        <v>2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spans="1:16" ht="30" customHeight="1" x14ac:dyDescent="0.25">
      <c r="A9" s="80" t="s">
        <v>129</v>
      </c>
      <c r="B9" s="17"/>
      <c r="C9" s="17"/>
      <c r="D9" s="17"/>
      <c r="E9" s="17"/>
      <c r="F9" s="17"/>
      <c r="G9" s="80" t="s">
        <v>130</v>
      </c>
      <c r="H9" s="17"/>
      <c r="I9" s="81" t="s">
        <v>264</v>
      </c>
      <c r="J9" s="17"/>
      <c r="K9" s="80" t="s">
        <v>131</v>
      </c>
      <c r="L9" s="17"/>
      <c r="M9" s="82" t="s">
        <v>274</v>
      </c>
      <c r="N9" s="17"/>
      <c r="O9" s="82" t="s">
        <v>152</v>
      </c>
      <c r="P9" s="17"/>
    </row>
    <row r="10" spans="1:16" x14ac:dyDescent="0.25">
      <c r="A10" s="80" t="s">
        <v>2</v>
      </c>
      <c r="B10" s="17"/>
      <c r="C10" s="17"/>
      <c r="D10" s="17"/>
      <c r="E10" s="17"/>
      <c r="F10" s="17"/>
      <c r="G10" s="80" t="s">
        <v>13</v>
      </c>
      <c r="H10" s="17"/>
      <c r="I10" s="80" t="s">
        <v>14</v>
      </c>
      <c r="J10" s="17"/>
      <c r="K10" s="80">
        <v>3</v>
      </c>
      <c r="L10" s="17"/>
      <c r="M10" s="80">
        <v>4</v>
      </c>
      <c r="N10" s="17"/>
      <c r="O10" s="80">
        <v>5</v>
      </c>
      <c r="P10" s="17"/>
    </row>
    <row r="11" spans="1:16" x14ac:dyDescent="0.25">
      <c r="A11" s="83" t="s">
        <v>132</v>
      </c>
      <c r="B11" s="17"/>
      <c r="C11" s="17"/>
      <c r="D11" s="17"/>
      <c r="E11" s="17"/>
      <c r="F11" s="17"/>
      <c r="G11" s="84">
        <v>789371.72</v>
      </c>
      <c r="H11" s="17"/>
      <c r="I11" s="84">
        <v>2055794</v>
      </c>
      <c r="J11" s="17"/>
      <c r="K11" s="84">
        <v>934601.28</v>
      </c>
      <c r="L11" s="17"/>
      <c r="M11" s="85">
        <v>118.4</v>
      </c>
      <c r="N11" s="17"/>
      <c r="O11" s="85">
        <v>45.46</v>
      </c>
      <c r="P11" s="17"/>
    </row>
    <row r="12" spans="1:16" x14ac:dyDescent="0.25">
      <c r="A12" s="90" t="s">
        <v>133</v>
      </c>
      <c r="B12" s="17"/>
      <c r="C12" s="17"/>
      <c r="D12" s="17"/>
      <c r="E12" s="17"/>
      <c r="F12" s="17"/>
      <c r="G12" s="91">
        <v>789371.72</v>
      </c>
      <c r="H12" s="17"/>
      <c r="I12" s="91">
        <v>2055794</v>
      </c>
      <c r="J12" s="17"/>
      <c r="K12" s="91">
        <v>934601.28</v>
      </c>
      <c r="L12" s="17"/>
      <c r="M12" s="86">
        <v>118.4</v>
      </c>
      <c r="N12" s="17"/>
      <c r="O12" s="86">
        <v>45.46</v>
      </c>
      <c r="P12" s="17"/>
    </row>
    <row r="13" spans="1:16" x14ac:dyDescent="0.25">
      <c r="A13" s="87" t="s">
        <v>134</v>
      </c>
      <c r="B13" s="17"/>
      <c r="C13" s="17"/>
      <c r="D13" s="17"/>
      <c r="E13" s="17"/>
      <c r="F13" s="17"/>
      <c r="G13" s="88">
        <v>788426.72</v>
      </c>
      <c r="H13" s="17"/>
      <c r="I13" s="88">
        <v>2054844</v>
      </c>
      <c r="J13" s="17"/>
      <c r="K13" s="88">
        <v>934601.28</v>
      </c>
      <c r="L13" s="17"/>
      <c r="M13" s="89">
        <v>118.54</v>
      </c>
      <c r="N13" s="17"/>
      <c r="O13" s="89">
        <v>45.48</v>
      </c>
      <c r="P13" s="17"/>
    </row>
    <row r="14" spans="1:16" x14ac:dyDescent="0.25">
      <c r="A14" s="87" t="s">
        <v>135</v>
      </c>
      <c r="B14" s="17"/>
      <c r="C14" s="17"/>
      <c r="D14" s="17"/>
      <c r="E14" s="17"/>
      <c r="F14" s="17"/>
      <c r="G14" s="88">
        <v>945</v>
      </c>
      <c r="H14" s="17"/>
      <c r="I14" s="88">
        <v>950</v>
      </c>
      <c r="J14" s="17"/>
      <c r="K14" s="88" t="s">
        <v>2</v>
      </c>
      <c r="L14" s="17"/>
      <c r="M14" s="89" t="s">
        <v>2</v>
      </c>
      <c r="N14" s="17"/>
      <c r="O14" s="89" t="s">
        <v>2</v>
      </c>
      <c r="P14" s="17"/>
    </row>
  </sheetData>
  <mergeCells count="44">
    <mergeCell ref="M14:N14"/>
    <mergeCell ref="O14:P14"/>
    <mergeCell ref="A14:F14"/>
    <mergeCell ref="G14:H14"/>
    <mergeCell ref="I14:J14"/>
    <mergeCell ref="K14:L14"/>
    <mergeCell ref="M12:N12"/>
    <mergeCell ref="O12:P12"/>
    <mergeCell ref="A13:F13"/>
    <mergeCell ref="G13:H13"/>
    <mergeCell ref="I13:J13"/>
    <mergeCell ref="K13:L13"/>
    <mergeCell ref="M13:N13"/>
    <mergeCell ref="O13:P13"/>
    <mergeCell ref="A12:F12"/>
    <mergeCell ref="G12:H12"/>
    <mergeCell ref="I12:J12"/>
    <mergeCell ref="K12:L12"/>
    <mergeCell ref="M10:N10"/>
    <mergeCell ref="O10:P10"/>
    <mergeCell ref="A11:F11"/>
    <mergeCell ref="G11:H11"/>
    <mergeCell ref="I11:J11"/>
    <mergeCell ref="K11:L11"/>
    <mergeCell ref="M11:N11"/>
    <mergeCell ref="O11:P11"/>
    <mergeCell ref="A10:F10"/>
    <mergeCell ref="G10:H10"/>
    <mergeCell ref="I10:J10"/>
    <mergeCell ref="K10:L10"/>
    <mergeCell ref="A6:P6"/>
    <mergeCell ref="A7:P7"/>
    <mergeCell ref="A8:P8"/>
    <mergeCell ref="A9:F9"/>
    <mergeCell ref="G9:H9"/>
    <mergeCell ref="I9:J9"/>
    <mergeCell ref="K9:L9"/>
    <mergeCell ref="M9:N9"/>
    <mergeCell ref="O9:P9"/>
    <mergeCell ref="A1:B1"/>
    <mergeCell ref="A2:B2"/>
    <mergeCell ref="A3:B3"/>
    <mergeCell ref="A4:B4"/>
    <mergeCell ref="A5:B5"/>
  </mergeCells>
  <pageMargins left="0.25" right="0.25" top="0.75" bottom="0.75" header="0.3" footer="0.3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14"/>
  <sheetViews>
    <sheetView workbookViewId="0">
      <selection activeCell="E3" sqref="E3"/>
    </sheetView>
  </sheetViews>
  <sheetFormatPr defaultRowHeight="15" x14ac:dyDescent="0.25"/>
  <sheetData>
    <row r="1" spans="1:22" x14ac:dyDescent="0.25">
      <c r="A1" s="17" t="s">
        <v>0</v>
      </c>
      <c r="B1" s="17"/>
      <c r="C1" s="11" t="s">
        <v>1</v>
      </c>
      <c r="D1" s="1">
        <v>45497.428356643519</v>
      </c>
    </row>
    <row r="2" spans="1:22" x14ac:dyDescent="0.25">
      <c r="A2" s="17" t="s">
        <v>2</v>
      </c>
      <c r="B2" s="17"/>
      <c r="C2" s="11" t="s">
        <v>3</v>
      </c>
      <c r="D2" s="2">
        <v>45497.428356643519</v>
      </c>
    </row>
    <row r="3" spans="1:22" x14ac:dyDescent="0.25">
      <c r="A3" s="17" t="s">
        <v>4</v>
      </c>
      <c r="B3" s="17"/>
    </row>
    <row r="4" spans="1:22" x14ac:dyDescent="0.25">
      <c r="A4" s="17" t="s">
        <v>5</v>
      </c>
      <c r="B4" s="17"/>
    </row>
    <row r="5" spans="1:22" x14ac:dyDescent="0.25">
      <c r="A5" s="17" t="s">
        <v>6</v>
      </c>
      <c r="B5" s="17"/>
    </row>
    <row r="6" spans="1:22" s="7" customFormat="1" ht="18.75" x14ac:dyDescent="0.3">
      <c r="A6" s="92" t="s">
        <v>136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</row>
    <row r="7" spans="1:22" x14ac:dyDescent="0.25">
      <c r="A7" s="23" t="s">
        <v>8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</row>
    <row r="8" spans="1:22" x14ac:dyDescent="0.25">
      <c r="A8" s="23" t="s">
        <v>2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</row>
    <row r="9" spans="1:22" ht="33" customHeight="1" x14ac:dyDescent="0.25">
      <c r="A9" s="94" t="s">
        <v>137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80" t="s">
        <v>130</v>
      </c>
      <c r="N9" s="17"/>
      <c r="O9" s="81" t="s">
        <v>264</v>
      </c>
      <c r="P9" s="17"/>
      <c r="Q9" s="80" t="s">
        <v>131</v>
      </c>
      <c r="R9" s="17"/>
      <c r="S9" s="82" t="s">
        <v>274</v>
      </c>
      <c r="T9" s="17"/>
      <c r="U9" s="82" t="s">
        <v>152</v>
      </c>
      <c r="V9" s="17"/>
    </row>
    <row r="10" spans="1:22" x14ac:dyDescent="0.25">
      <c r="A10" s="99" t="s">
        <v>138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80" t="s">
        <v>13</v>
      </c>
      <c r="N10" s="17"/>
      <c r="O10" s="80" t="s">
        <v>14</v>
      </c>
      <c r="P10" s="17"/>
      <c r="Q10" s="80">
        <v>3</v>
      </c>
      <c r="R10" s="17"/>
      <c r="S10" s="80">
        <v>4</v>
      </c>
      <c r="T10" s="17"/>
      <c r="U10" s="80">
        <v>5</v>
      </c>
      <c r="V10" s="17"/>
    </row>
    <row r="11" spans="1:22" x14ac:dyDescent="0.25">
      <c r="A11" s="95" t="s">
        <v>139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96">
        <v>0</v>
      </c>
      <c r="N11" s="17"/>
      <c r="O11" s="96">
        <v>11647</v>
      </c>
      <c r="P11" s="17"/>
      <c r="Q11" s="96">
        <v>4973.4399999999996</v>
      </c>
      <c r="R11" s="17"/>
      <c r="S11" s="97">
        <v>0</v>
      </c>
      <c r="T11" s="17"/>
      <c r="U11" s="98">
        <f>Q11/O11*100</f>
        <v>42.701468189233275</v>
      </c>
      <c r="V11" s="28"/>
    </row>
    <row r="12" spans="1:22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</row>
    <row r="13" spans="1:22" x14ac:dyDescent="0.25">
      <c r="A13" s="100" t="s">
        <v>140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01">
        <v>0</v>
      </c>
      <c r="N13" s="17"/>
      <c r="O13" s="101">
        <v>11647</v>
      </c>
      <c r="P13" s="17"/>
      <c r="Q13" s="101">
        <v>4973.4399999999996</v>
      </c>
      <c r="R13" s="17"/>
      <c r="S13" s="102">
        <v>0</v>
      </c>
      <c r="T13" s="17"/>
      <c r="U13" s="103">
        <f>Q13/O13*100</f>
        <v>42.701468189233275</v>
      </c>
      <c r="V13" s="103"/>
    </row>
    <row r="14" spans="1:22" x14ac:dyDescent="0.25">
      <c r="A14" s="95" t="s">
        <v>141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96">
        <v>0</v>
      </c>
      <c r="N14" s="17"/>
      <c r="O14" s="96">
        <v>11647</v>
      </c>
      <c r="P14" s="17"/>
      <c r="Q14" s="96">
        <v>4973.4399999999996</v>
      </c>
      <c r="R14" s="17"/>
      <c r="S14" s="97">
        <v>0</v>
      </c>
      <c r="T14" s="17"/>
      <c r="U14" s="98">
        <f>Q14/O14*100</f>
        <v>42.701468189233275</v>
      </c>
      <c r="V14" s="98"/>
    </row>
  </sheetData>
  <mergeCells count="44">
    <mergeCell ref="S14:T14"/>
    <mergeCell ref="U14:V14"/>
    <mergeCell ref="A14:L14"/>
    <mergeCell ref="M14:N14"/>
    <mergeCell ref="O14:P14"/>
    <mergeCell ref="Q14:R14"/>
    <mergeCell ref="S12:T12"/>
    <mergeCell ref="U12:V12"/>
    <mergeCell ref="A13:L13"/>
    <mergeCell ref="M13:N13"/>
    <mergeCell ref="O13:P13"/>
    <mergeCell ref="Q13:R13"/>
    <mergeCell ref="S13:T13"/>
    <mergeCell ref="U13:V13"/>
    <mergeCell ref="A12:L12"/>
    <mergeCell ref="M12:N12"/>
    <mergeCell ref="O12:P12"/>
    <mergeCell ref="Q12:R12"/>
    <mergeCell ref="S10:T10"/>
    <mergeCell ref="U10:V10"/>
    <mergeCell ref="A11:L11"/>
    <mergeCell ref="M11:N11"/>
    <mergeCell ref="O11:P11"/>
    <mergeCell ref="Q11:R11"/>
    <mergeCell ref="S11:T11"/>
    <mergeCell ref="U11:V11"/>
    <mergeCell ref="A10:L10"/>
    <mergeCell ref="M10:N10"/>
    <mergeCell ref="O10:P10"/>
    <mergeCell ref="Q10:R10"/>
    <mergeCell ref="A6:V6"/>
    <mergeCell ref="A7:V7"/>
    <mergeCell ref="A8:V8"/>
    <mergeCell ref="A9:L9"/>
    <mergeCell ref="M9:N9"/>
    <mergeCell ref="O9:P9"/>
    <mergeCell ref="Q9:R9"/>
    <mergeCell ref="S9:T9"/>
    <mergeCell ref="U9:V9"/>
    <mergeCell ref="A1:B1"/>
    <mergeCell ref="A2:B2"/>
    <mergeCell ref="A3:B3"/>
    <mergeCell ref="A4:B4"/>
    <mergeCell ref="A5:B5"/>
  </mergeCells>
  <pageMargins left="0.25" right="0.25" top="0.75" bottom="0.75" header="0.3" footer="0.3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16"/>
  <sheetViews>
    <sheetView workbookViewId="0">
      <selection activeCell="C2" sqref="C2"/>
    </sheetView>
  </sheetViews>
  <sheetFormatPr defaultRowHeight="15" x14ac:dyDescent="0.25"/>
  <sheetData>
    <row r="1" spans="1:22" x14ac:dyDescent="0.25">
      <c r="A1" s="17" t="s">
        <v>0</v>
      </c>
      <c r="B1" s="17"/>
      <c r="C1" s="11" t="s">
        <v>1</v>
      </c>
      <c r="D1" s="1">
        <v>45497.42843078704</v>
      </c>
    </row>
    <row r="2" spans="1:22" x14ac:dyDescent="0.25">
      <c r="A2" s="17" t="s">
        <v>2</v>
      </c>
      <c r="B2" s="17"/>
      <c r="C2" s="11" t="s">
        <v>3</v>
      </c>
      <c r="D2" s="2">
        <v>45497.42843078704</v>
      </c>
    </row>
    <row r="3" spans="1:22" x14ac:dyDescent="0.25">
      <c r="A3" s="17" t="s">
        <v>4</v>
      </c>
      <c r="B3" s="17"/>
    </row>
    <row r="4" spans="1:22" x14ac:dyDescent="0.25">
      <c r="A4" s="17" t="s">
        <v>5</v>
      </c>
      <c r="B4" s="17"/>
    </row>
    <row r="5" spans="1:22" x14ac:dyDescent="0.25">
      <c r="A5" s="17" t="s">
        <v>6</v>
      </c>
      <c r="B5" s="17"/>
    </row>
    <row r="6" spans="1:22" s="8" customFormat="1" ht="18.75" x14ac:dyDescent="0.3">
      <c r="A6" s="104" t="s">
        <v>142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</row>
    <row r="7" spans="1:22" x14ac:dyDescent="0.25">
      <c r="A7" s="23" t="s">
        <v>8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</row>
    <row r="8" spans="1:22" ht="30.75" customHeight="1" x14ac:dyDescent="0.25">
      <c r="A8" s="106" t="s">
        <v>9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06" t="s">
        <v>10</v>
      </c>
      <c r="N8" s="17"/>
      <c r="O8" s="107" t="s">
        <v>264</v>
      </c>
      <c r="P8" s="17"/>
      <c r="Q8" s="106" t="s">
        <v>11</v>
      </c>
      <c r="R8" s="17"/>
      <c r="S8" s="108" t="s">
        <v>274</v>
      </c>
      <c r="T8" s="17"/>
      <c r="U8" s="108" t="s">
        <v>266</v>
      </c>
      <c r="V8" s="17"/>
    </row>
    <row r="9" spans="1:22" x14ac:dyDescent="0.25">
      <c r="A9" s="106" t="s">
        <v>138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06" t="s">
        <v>13</v>
      </c>
      <c r="N9" s="17"/>
      <c r="O9" s="106">
        <v>2</v>
      </c>
      <c r="P9" s="17"/>
      <c r="Q9" s="106">
        <v>3</v>
      </c>
      <c r="R9" s="17"/>
      <c r="S9" s="106">
        <v>4</v>
      </c>
      <c r="T9" s="17"/>
      <c r="U9" s="106">
        <v>5</v>
      </c>
      <c r="V9" s="17"/>
    </row>
    <row r="10" spans="1:22" x14ac:dyDescent="0.25">
      <c r="A10" s="113" t="s">
        <v>141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14">
        <v>0</v>
      </c>
      <c r="N10" s="17"/>
      <c r="O10" s="114">
        <v>11647</v>
      </c>
      <c r="P10" s="17"/>
      <c r="Q10" s="114">
        <v>4973.43</v>
      </c>
      <c r="R10" s="17"/>
      <c r="S10" s="109">
        <v>0</v>
      </c>
      <c r="T10" s="17"/>
      <c r="U10" s="109">
        <v>0</v>
      </c>
      <c r="V10" s="17"/>
    </row>
    <row r="11" spans="1:22" x14ac:dyDescent="0.25">
      <c r="A11" s="110" t="s">
        <v>143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11">
        <v>0</v>
      </c>
      <c r="N11" s="17"/>
      <c r="O11" s="111">
        <v>11647</v>
      </c>
      <c r="P11" s="17"/>
      <c r="Q11" s="111">
        <v>4973.43</v>
      </c>
      <c r="R11" s="17"/>
      <c r="S11" s="112">
        <v>0</v>
      </c>
      <c r="T11" s="17"/>
      <c r="U11" s="112">
        <v>0</v>
      </c>
      <c r="V11" s="17"/>
    </row>
    <row r="12" spans="1:22" x14ac:dyDescent="0.25">
      <c r="A12" s="116" t="s">
        <v>144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17">
        <v>0</v>
      </c>
      <c r="N12" s="17"/>
      <c r="O12" s="117">
        <v>1299</v>
      </c>
      <c r="P12" s="17"/>
      <c r="Q12" s="117">
        <v>0</v>
      </c>
      <c r="R12" s="17"/>
      <c r="S12" s="115">
        <v>0</v>
      </c>
      <c r="T12" s="17"/>
      <c r="U12" s="115">
        <v>0</v>
      </c>
      <c r="V12" s="17"/>
    </row>
    <row r="13" spans="1:22" x14ac:dyDescent="0.25">
      <c r="A13" s="116" t="s">
        <v>145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17">
        <v>0</v>
      </c>
      <c r="N13" s="17"/>
      <c r="O13" s="117">
        <v>1733</v>
      </c>
      <c r="P13" s="17"/>
      <c r="Q13" s="117">
        <v>0</v>
      </c>
      <c r="R13" s="17"/>
      <c r="S13" s="115">
        <v>0</v>
      </c>
      <c r="T13" s="17"/>
      <c r="U13" s="115">
        <v>0</v>
      </c>
      <c r="V13" s="17"/>
    </row>
    <row r="14" spans="1:22" x14ac:dyDescent="0.25">
      <c r="A14" s="116" t="s">
        <v>146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17">
        <v>0</v>
      </c>
      <c r="N14" s="17"/>
      <c r="O14" s="117">
        <v>235</v>
      </c>
      <c r="P14" s="17"/>
      <c r="Q14" s="117">
        <v>0</v>
      </c>
      <c r="R14" s="17"/>
      <c r="S14" s="115">
        <v>0</v>
      </c>
      <c r="T14" s="17"/>
      <c r="U14" s="115">
        <v>0</v>
      </c>
      <c r="V14" s="17"/>
    </row>
    <row r="15" spans="1:22" x14ac:dyDescent="0.25">
      <c r="A15" s="116" t="s">
        <v>147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17">
        <v>0</v>
      </c>
      <c r="N15" s="17"/>
      <c r="O15" s="117">
        <v>7889</v>
      </c>
      <c r="P15" s="17"/>
      <c r="Q15" s="117">
        <v>4973.43</v>
      </c>
      <c r="R15" s="17"/>
      <c r="S15" s="115">
        <v>0</v>
      </c>
      <c r="T15" s="17"/>
      <c r="U15" s="118">
        <f>Q15/O15*100</f>
        <v>63.04259094942325</v>
      </c>
      <c r="V15" s="28"/>
    </row>
    <row r="16" spans="1:22" x14ac:dyDescent="0.25">
      <c r="A16" s="116" t="s">
        <v>148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17">
        <v>0</v>
      </c>
      <c r="N16" s="17"/>
      <c r="O16" s="117">
        <v>491</v>
      </c>
      <c r="P16" s="17"/>
      <c r="Q16" s="117">
        <v>0</v>
      </c>
      <c r="R16" s="17"/>
      <c r="S16" s="115">
        <v>0</v>
      </c>
      <c r="T16" s="17"/>
      <c r="U16" s="115">
        <v>0</v>
      </c>
      <c r="V16" s="17"/>
    </row>
  </sheetData>
  <mergeCells count="61">
    <mergeCell ref="S16:T16"/>
    <mergeCell ref="U16:V16"/>
    <mergeCell ref="A16:L16"/>
    <mergeCell ref="M16:N16"/>
    <mergeCell ref="O16:P16"/>
    <mergeCell ref="Q16:R16"/>
    <mergeCell ref="S14:T14"/>
    <mergeCell ref="U14:V14"/>
    <mergeCell ref="A15:L15"/>
    <mergeCell ref="M15:N15"/>
    <mergeCell ref="O15:P15"/>
    <mergeCell ref="Q15:R15"/>
    <mergeCell ref="S15:T15"/>
    <mergeCell ref="U15:V15"/>
    <mergeCell ref="A14:L14"/>
    <mergeCell ref="M14:N14"/>
    <mergeCell ref="O14:P14"/>
    <mergeCell ref="Q14:R14"/>
    <mergeCell ref="S12:T12"/>
    <mergeCell ref="U12:V12"/>
    <mergeCell ref="A13:L13"/>
    <mergeCell ref="M13:N13"/>
    <mergeCell ref="O13:P13"/>
    <mergeCell ref="Q13:R13"/>
    <mergeCell ref="S13:T13"/>
    <mergeCell ref="U13:V13"/>
    <mergeCell ref="A12:L12"/>
    <mergeCell ref="M12:N12"/>
    <mergeCell ref="O12:P12"/>
    <mergeCell ref="Q12:R12"/>
    <mergeCell ref="S10:T10"/>
    <mergeCell ref="U10:V10"/>
    <mergeCell ref="A11:L11"/>
    <mergeCell ref="M11:N11"/>
    <mergeCell ref="O11:P11"/>
    <mergeCell ref="Q11:R11"/>
    <mergeCell ref="S11:T11"/>
    <mergeCell ref="U11:V11"/>
    <mergeCell ref="A10:L10"/>
    <mergeCell ref="M10:N10"/>
    <mergeCell ref="O10:P10"/>
    <mergeCell ref="Q10:R10"/>
    <mergeCell ref="U8:V8"/>
    <mergeCell ref="A9:L9"/>
    <mergeCell ref="M9:N9"/>
    <mergeCell ref="O9:P9"/>
    <mergeCell ref="Q9:R9"/>
    <mergeCell ref="S9:T9"/>
    <mergeCell ref="U9:V9"/>
    <mergeCell ref="A6:S6"/>
    <mergeCell ref="A7:S7"/>
    <mergeCell ref="A8:L8"/>
    <mergeCell ref="M8:N8"/>
    <mergeCell ref="O8:P8"/>
    <mergeCell ref="Q8:R8"/>
    <mergeCell ref="S8:T8"/>
    <mergeCell ref="A1:B1"/>
    <mergeCell ref="A2:B2"/>
    <mergeCell ref="A3:B3"/>
    <mergeCell ref="A4:B4"/>
    <mergeCell ref="A5:B5"/>
  </mergeCells>
  <pageMargins left="0.25" right="0.25" top="0.75" bottom="0.75" header="0.3" footer="0.3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14"/>
  <sheetViews>
    <sheetView workbookViewId="0">
      <selection activeCell="C2" sqref="C2"/>
    </sheetView>
  </sheetViews>
  <sheetFormatPr defaultRowHeight="15" x14ac:dyDescent="0.25"/>
  <sheetData>
    <row r="1" spans="1:21" x14ac:dyDescent="0.25">
      <c r="A1" s="17" t="s">
        <v>0</v>
      </c>
      <c r="B1" s="17"/>
      <c r="C1" s="11" t="s">
        <v>1</v>
      </c>
      <c r="D1" s="1">
        <v>45497.428443634257</v>
      </c>
    </row>
    <row r="2" spans="1:21" x14ac:dyDescent="0.25">
      <c r="A2" s="17" t="s">
        <v>2</v>
      </c>
      <c r="B2" s="17"/>
      <c r="C2" s="11" t="s">
        <v>3</v>
      </c>
      <c r="D2" s="2">
        <v>45497.428443634257</v>
      </c>
    </row>
    <row r="3" spans="1:21" x14ac:dyDescent="0.25">
      <c r="A3" s="17" t="s">
        <v>4</v>
      </c>
      <c r="B3" s="17"/>
    </row>
    <row r="4" spans="1:21" x14ac:dyDescent="0.25">
      <c r="A4" s="17" t="s">
        <v>5</v>
      </c>
      <c r="B4" s="17"/>
    </row>
    <row r="5" spans="1:21" x14ac:dyDescent="0.25">
      <c r="A5" s="17" t="s">
        <v>6</v>
      </c>
      <c r="B5" s="17"/>
    </row>
    <row r="6" spans="1:21" s="9" customFormat="1" ht="18.75" x14ac:dyDescent="0.3">
      <c r="A6" s="119" t="s">
        <v>149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</row>
    <row r="7" spans="1:21" x14ac:dyDescent="0.25">
      <c r="A7" s="23" t="s">
        <v>8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x14ac:dyDescent="0.25">
      <c r="A8" s="23" t="s">
        <v>2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</row>
    <row r="9" spans="1:21" ht="29.25" customHeight="1" x14ac:dyDescent="0.25">
      <c r="A9" s="121" t="s">
        <v>150</v>
      </c>
      <c r="B9" s="17"/>
      <c r="C9" s="17"/>
      <c r="D9" s="17"/>
      <c r="E9" s="17"/>
      <c r="F9" s="121" t="s">
        <v>151</v>
      </c>
      <c r="G9" s="17"/>
      <c r="H9" s="17"/>
      <c r="I9" s="17"/>
      <c r="J9" s="17"/>
      <c r="K9" s="17"/>
      <c r="L9" s="17"/>
      <c r="M9" s="17"/>
      <c r="N9" s="17"/>
      <c r="O9" s="17"/>
      <c r="P9" s="122" t="s">
        <v>275</v>
      </c>
      <c r="Q9" s="17"/>
      <c r="R9" s="121" t="s">
        <v>131</v>
      </c>
      <c r="S9" s="17"/>
      <c r="T9" s="121" t="s">
        <v>152</v>
      </c>
      <c r="U9" s="17"/>
    </row>
    <row r="10" spans="1:21" x14ac:dyDescent="0.25">
      <c r="A10" s="121" t="s">
        <v>2</v>
      </c>
      <c r="B10" s="17"/>
      <c r="C10" s="17"/>
      <c r="D10" s="17"/>
      <c r="E10" s="17"/>
      <c r="F10" s="121" t="s">
        <v>2</v>
      </c>
      <c r="G10" s="17"/>
      <c r="H10" s="17"/>
      <c r="I10" s="17"/>
      <c r="J10" s="17"/>
      <c r="K10" s="17"/>
      <c r="L10" s="17"/>
      <c r="M10" s="17"/>
      <c r="N10" s="17"/>
      <c r="O10" s="17"/>
      <c r="P10" s="121" t="s">
        <v>14</v>
      </c>
      <c r="Q10" s="17"/>
      <c r="R10" s="121" t="s">
        <v>15</v>
      </c>
      <c r="S10" s="17"/>
      <c r="T10" s="121" t="s">
        <v>16</v>
      </c>
      <c r="U10" s="17"/>
    </row>
    <row r="11" spans="1:21" x14ac:dyDescent="0.25">
      <c r="A11" s="126" t="s">
        <v>2</v>
      </c>
      <c r="B11" s="17"/>
      <c r="C11" s="17"/>
      <c r="D11" s="17"/>
      <c r="E11" s="17"/>
      <c r="F11" s="127" t="s">
        <v>153</v>
      </c>
      <c r="G11" s="17"/>
      <c r="H11" s="17"/>
      <c r="I11" s="17"/>
      <c r="J11" s="17"/>
      <c r="K11" s="17"/>
      <c r="L11" s="17"/>
      <c r="M11" s="17"/>
      <c r="N11" s="17"/>
      <c r="O11" s="17"/>
      <c r="P11" s="128">
        <v>2055794</v>
      </c>
      <c r="Q11" s="17"/>
      <c r="R11" s="128">
        <v>934601.28</v>
      </c>
      <c r="S11" s="17"/>
      <c r="T11" s="129">
        <v>45.46</v>
      </c>
      <c r="U11" s="17"/>
    </row>
    <row r="12" spans="1:21" x14ac:dyDescent="0.25">
      <c r="A12" s="123" t="s">
        <v>154</v>
      </c>
      <c r="B12" s="17"/>
      <c r="C12" s="17"/>
      <c r="D12" s="123" t="s">
        <v>155</v>
      </c>
      <c r="E12" s="17"/>
      <c r="F12" s="124" t="s">
        <v>156</v>
      </c>
      <c r="G12" s="17"/>
      <c r="H12" s="17"/>
      <c r="I12" s="17"/>
      <c r="J12" s="17"/>
      <c r="K12" s="17"/>
      <c r="L12" s="17"/>
      <c r="M12" s="17"/>
      <c r="N12" s="17"/>
      <c r="O12" s="17"/>
      <c r="P12" s="125">
        <v>2055794</v>
      </c>
      <c r="Q12" s="17"/>
      <c r="R12" s="125">
        <v>934601.28</v>
      </c>
      <c r="S12" s="17"/>
      <c r="T12" s="136">
        <v>45.46</v>
      </c>
      <c r="U12" s="17"/>
    </row>
    <row r="13" spans="1:21" x14ac:dyDescent="0.25">
      <c r="A13" s="130" t="s">
        <v>157</v>
      </c>
      <c r="B13" s="17"/>
      <c r="C13" s="17"/>
      <c r="D13" s="130" t="s">
        <v>158</v>
      </c>
      <c r="E13" s="17"/>
      <c r="F13" s="131" t="s">
        <v>159</v>
      </c>
      <c r="G13" s="17"/>
      <c r="H13" s="17"/>
      <c r="I13" s="17"/>
      <c r="J13" s="17"/>
      <c r="K13" s="17"/>
      <c r="L13" s="17"/>
      <c r="M13" s="17"/>
      <c r="N13" s="17"/>
      <c r="O13" s="17"/>
      <c r="P13" s="132">
        <v>2055794</v>
      </c>
      <c r="Q13" s="17"/>
      <c r="R13" s="132">
        <v>934601.28</v>
      </c>
      <c r="S13" s="17"/>
      <c r="T13" s="137">
        <v>45.46</v>
      </c>
      <c r="U13" s="17"/>
    </row>
    <row r="14" spans="1:21" x14ac:dyDescent="0.25">
      <c r="A14" s="16" t="s">
        <v>276</v>
      </c>
      <c r="B14" s="16"/>
      <c r="C14" s="16"/>
      <c r="D14" s="16" t="s">
        <v>279</v>
      </c>
      <c r="E14" s="16"/>
      <c r="F14" s="16" t="s">
        <v>277</v>
      </c>
      <c r="G14" s="16"/>
      <c r="H14" s="16"/>
      <c r="I14" s="16"/>
      <c r="J14" s="16"/>
      <c r="K14" s="16"/>
      <c r="L14" s="16"/>
      <c r="M14" s="16"/>
      <c r="N14" s="16"/>
      <c r="O14" s="16"/>
      <c r="P14" s="133">
        <v>2055794</v>
      </c>
      <c r="Q14" s="134"/>
      <c r="R14" s="133">
        <v>934601.28</v>
      </c>
      <c r="S14" s="134"/>
      <c r="T14" s="135">
        <v>45.46</v>
      </c>
      <c r="U14" s="134"/>
    </row>
  </sheetData>
  <mergeCells count="38">
    <mergeCell ref="P14:Q14"/>
    <mergeCell ref="R14:S14"/>
    <mergeCell ref="T14:U14"/>
    <mergeCell ref="R12:S12"/>
    <mergeCell ref="T12:U12"/>
    <mergeCell ref="T13:U13"/>
    <mergeCell ref="A13:C13"/>
    <mergeCell ref="D13:E13"/>
    <mergeCell ref="F13:O13"/>
    <mergeCell ref="P13:Q13"/>
    <mergeCell ref="R13:S13"/>
    <mergeCell ref="A12:C12"/>
    <mergeCell ref="D12:E12"/>
    <mergeCell ref="F12:O12"/>
    <mergeCell ref="P12:Q12"/>
    <mergeCell ref="T10:U10"/>
    <mergeCell ref="A11:E11"/>
    <mergeCell ref="F11:O11"/>
    <mergeCell ref="P11:Q11"/>
    <mergeCell ref="R11:S11"/>
    <mergeCell ref="T11:U11"/>
    <mergeCell ref="A10:E10"/>
    <mergeCell ref="F10:O10"/>
    <mergeCell ref="P10:Q10"/>
    <mergeCell ref="R10:S10"/>
    <mergeCell ref="A6:U6"/>
    <mergeCell ref="A7:U7"/>
    <mergeCell ref="A8:U8"/>
    <mergeCell ref="A9:E9"/>
    <mergeCell ref="F9:O9"/>
    <mergeCell ref="P9:Q9"/>
    <mergeCell ref="R9:S9"/>
    <mergeCell ref="T9:U9"/>
    <mergeCell ref="A1:B1"/>
    <mergeCell ref="A2:B2"/>
    <mergeCell ref="A3:B3"/>
    <mergeCell ref="A4:B4"/>
    <mergeCell ref="A5:B5"/>
  </mergeCells>
  <pageMargins left="0.25" right="0.25" top="0.75" bottom="0.75" header="0.3" footer="0.3"/>
  <pageSetup paperSize="9" scale="7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201"/>
  <sheetViews>
    <sheetView workbookViewId="0">
      <selection activeCell="C2" sqref="C2"/>
    </sheetView>
  </sheetViews>
  <sheetFormatPr defaultRowHeight="15" x14ac:dyDescent="0.25"/>
  <cols>
    <col min="2" max="2" width="0.85546875" customWidth="1"/>
    <col min="3" max="3" width="10.5703125" customWidth="1"/>
    <col min="4" max="4" width="8.85546875" customWidth="1"/>
    <col min="10" max="10" width="30.42578125" customWidth="1"/>
    <col min="12" max="12" width="4.28515625" customWidth="1"/>
    <col min="14" max="14" width="4.5703125" customWidth="1"/>
    <col min="16" max="16" width="3" customWidth="1"/>
  </cols>
  <sheetData>
    <row r="1" spans="1:16" x14ac:dyDescent="0.25">
      <c r="A1" s="17" t="s">
        <v>0</v>
      </c>
      <c r="B1" s="17"/>
      <c r="C1" s="11" t="s">
        <v>1</v>
      </c>
      <c r="D1" s="1">
        <v>45497.428504583331</v>
      </c>
    </row>
    <row r="2" spans="1:16" x14ac:dyDescent="0.25">
      <c r="A2" s="17" t="s">
        <v>2</v>
      </c>
      <c r="B2" s="17"/>
      <c r="C2" s="11" t="s">
        <v>3</v>
      </c>
      <c r="D2" s="2">
        <v>45497.428504583331</v>
      </c>
    </row>
    <row r="3" spans="1:16" x14ac:dyDescent="0.25">
      <c r="A3" s="17" t="s">
        <v>4</v>
      </c>
      <c r="B3" s="17"/>
    </row>
    <row r="4" spans="1:16" x14ac:dyDescent="0.25">
      <c r="A4" s="17" t="s">
        <v>5</v>
      </c>
      <c r="B4" s="17"/>
    </row>
    <row r="5" spans="1:16" x14ac:dyDescent="0.25">
      <c r="A5" s="17" t="s">
        <v>6</v>
      </c>
      <c r="B5" s="17"/>
    </row>
    <row r="6" spans="1:16" s="10" customFormat="1" ht="18.75" x14ac:dyDescent="0.3">
      <c r="A6" s="147" t="s">
        <v>160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</row>
    <row r="7" spans="1:16" x14ac:dyDescent="0.25">
      <c r="A7" s="23" t="s">
        <v>8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1:16" x14ac:dyDescent="0.25">
      <c r="A8" s="23" t="s">
        <v>2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spans="1:16" x14ac:dyDescent="0.25">
      <c r="A9" s="140" t="s">
        <v>2</v>
      </c>
      <c r="B9" s="17"/>
      <c r="C9" s="140" t="s">
        <v>161</v>
      </c>
      <c r="D9" s="17"/>
      <c r="E9" s="17"/>
      <c r="F9" s="17"/>
      <c r="G9" s="17"/>
      <c r="H9" s="17"/>
      <c r="I9" s="17"/>
      <c r="J9" s="17"/>
      <c r="K9" s="138" t="s">
        <v>2</v>
      </c>
      <c r="L9" s="17"/>
      <c r="M9" s="138" t="s">
        <v>2</v>
      </c>
      <c r="N9" s="17"/>
      <c r="O9" s="138" t="s">
        <v>2</v>
      </c>
      <c r="P9" s="17"/>
    </row>
    <row r="10" spans="1:16" x14ac:dyDescent="0.25">
      <c r="A10" s="140" t="s">
        <v>2</v>
      </c>
      <c r="B10" s="17"/>
      <c r="C10" s="140" t="s">
        <v>162</v>
      </c>
      <c r="D10" s="17"/>
      <c r="E10" s="17"/>
      <c r="F10" s="17"/>
      <c r="G10" s="17"/>
      <c r="H10" s="17"/>
      <c r="I10" s="17"/>
      <c r="J10" s="17"/>
      <c r="K10" s="138" t="s">
        <v>2</v>
      </c>
      <c r="L10" s="17"/>
      <c r="M10" s="138" t="s">
        <v>2</v>
      </c>
      <c r="N10" s="17"/>
      <c r="O10" s="138" t="s">
        <v>2</v>
      </c>
      <c r="P10" s="17"/>
    </row>
    <row r="11" spans="1:16" ht="28.5" customHeight="1" x14ac:dyDescent="0.25">
      <c r="A11" s="140" t="s">
        <v>163</v>
      </c>
      <c r="B11" s="17"/>
      <c r="C11" s="140" t="s">
        <v>164</v>
      </c>
      <c r="D11" s="17"/>
      <c r="E11" s="138" t="s">
        <v>165</v>
      </c>
      <c r="F11" s="17"/>
      <c r="G11" s="17"/>
      <c r="H11" s="17"/>
      <c r="I11" s="17"/>
      <c r="J11" s="17"/>
      <c r="K11" s="122" t="s">
        <v>264</v>
      </c>
      <c r="L11" s="17"/>
      <c r="M11" s="138" t="s">
        <v>131</v>
      </c>
      <c r="N11" s="17"/>
      <c r="O11" s="139" t="s">
        <v>278</v>
      </c>
      <c r="P11" s="17"/>
    </row>
    <row r="12" spans="1:16" x14ac:dyDescent="0.25">
      <c r="A12" s="138" t="s">
        <v>2</v>
      </c>
      <c r="B12" s="17"/>
      <c r="C12" s="17"/>
      <c r="D12" s="17"/>
      <c r="E12" s="17"/>
      <c r="F12" s="17"/>
      <c r="G12" s="17"/>
      <c r="H12" s="17"/>
      <c r="I12" s="17"/>
      <c r="J12" s="17"/>
      <c r="K12" s="138">
        <v>1</v>
      </c>
      <c r="L12" s="17"/>
      <c r="M12" s="138">
        <v>2</v>
      </c>
      <c r="N12" s="17"/>
      <c r="O12" s="138">
        <v>3</v>
      </c>
      <c r="P12" s="17"/>
    </row>
    <row r="13" spans="1:16" x14ac:dyDescent="0.25">
      <c r="A13" s="145" t="s">
        <v>2</v>
      </c>
      <c r="B13" s="17"/>
      <c r="C13" s="145" t="s">
        <v>153</v>
      </c>
      <c r="D13" s="17"/>
      <c r="E13" s="17"/>
      <c r="F13" s="17"/>
      <c r="G13" s="17"/>
      <c r="H13" s="17"/>
      <c r="I13" s="17"/>
      <c r="J13" s="17"/>
      <c r="K13" s="146">
        <v>2055794</v>
      </c>
      <c r="L13" s="17"/>
      <c r="M13" s="146">
        <v>934601.28</v>
      </c>
      <c r="N13" s="17"/>
      <c r="O13" s="141">
        <v>45.46</v>
      </c>
      <c r="P13" s="17"/>
    </row>
    <row r="14" spans="1:16" x14ac:dyDescent="0.25">
      <c r="A14" s="142" t="s">
        <v>2</v>
      </c>
      <c r="B14" s="17"/>
      <c r="C14" s="142" t="s">
        <v>166</v>
      </c>
      <c r="D14" s="17"/>
      <c r="E14" s="17"/>
      <c r="F14" s="17"/>
      <c r="G14" s="17"/>
      <c r="H14" s="17"/>
      <c r="I14" s="17"/>
      <c r="J14" s="17"/>
      <c r="K14" s="143">
        <v>2055794</v>
      </c>
      <c r="L14" s="17"/>
      <c r="M14" s="143">
        <v>934601.28</v>
      </c>
      <c r="N14" s="17"/>
      <c r="O14" s="144">
        <v>45.46</v>
      </c>
      <c r="P14" s="17"/>
    </row>
    <row r="15" spans="1:16" x14ac:dyDescent="0.25">
      <c r="A15" s="142" t="s">
        <v>2</v>
      </c>
      <c r="B15" s="17"/>
      <c r="C15" s="142" t="s">
        <v>167</v>
      </c>
      <c r="D15" s="17"/>
      <c r="E15" s="17"/>
      <c r="F15" s="17"/>
      <c r="G15" s="17"/>
      <c r="H15" s="17"/>
      <c r="I15" s="17"/>
      <c r="J15" s="17"/>
      <c r="K15" s="143">
        <v>2055794</v>
      </c>
      <c r="L15" s="17"/>
      <c r="M15" s="143">
        <v>934601.28</v>
      </c>
      <c r="N15" s="17"/>
      <c r="O15" s="144">
        <v>45.46</v>
      </c>
      <c r="P15" s="17"/>
    </row>
    <row r="16" spans="1:16" x14ac:dyDescent="0.25">
      <c r="A16" s="150" t="s">
        <v>2</v>
      </c>
      <c r="B16" s="17"/>
      <c r="C16" s="150" t="s">
        <v>116</v>
      </c>
      <c r="D16" s="17"/>
      <c r="E16" s="17"/>
      <c r="F16" s="17"/>
      <c r="G16" s="17"/>
      <c r="H16" s="17"/>
      <c r="I16" s="17"/>
      <c r="J16" s="17"/>
      <c r="K16" s="151">
        <v>112803</v>
      </c>
      <c r="L16" s="17"/>
      <c r="M16" s="151">
        <v>43562.53</v>
      </c>
      <c r="N16" s="17"/>
      <c r="O16" s="149">
        <v>38.619999999999997</v>
      </c>
      <c r="P16" s="17"/>
    </row>
    <row r="17" spans="1:16" x14ac:dyDescent="0.25">
      <c r="A17" s="150" t="s">
        <v>2</v>
      </c>
      <c r="B17" s="17"/>
      <c r="C17" s="150" t="s">
        <v>117</v>
      </c>
      <c r="D17" s="17"/>
      <c r="E17" s="17"/>
      <c r="F17" s="17"/>
      <c r="G17" s="17"/>
      <c r="H17" s="17"/>
      <c r="I17" s="17"/>
      <c r="J17" s="17"/>
      <c r="K17" s="151">
        <v>112803</v>
      </c>
      <c r="L17" s="17"/>
      <c r="M17" s="151">
        <v>43562.53</v>
      </c>
      <c r="N17" s="17"/>
      <c r="O17" s="149">
        <v>38.619999999999997</v>
      </c>
      <c r="P17" s="17"/>
    </row>
    <row r="18" spans="1:16" x14ac:dyDescent="0.25">
      <c r="A18" s="150" t="s">
        <v>2</v>
      </c>
      <c r="B18" s="17"/>
      <c r="C18" s="150" t="s">
        <v>102</v>
      </c>
      <c r="D18" s="17"/>
      <c r="E18" s="17"/>
      <c r="F18" s="17"/>
      <c r="G18" s="17"/>
      <c r="H18" s="17"/>
      <c r="I18" s="17"/>
      <c r="J18" s="17"/>
      <c r="K18" s="151">
        <v>4830</v>
      </c>
      <c r="L18" s="17"/>
      <c r="M18" s="151">
        <v>1149.3900000000001</v>
      </c>
      <c r="N18" s="17"/>
      <c r="O18" s="149">
        <v>23.8</v>
      </c>
      <c r="P18" s="17"/>
    </row>
    <row r="19" spans="1:16" x14ac:dyDescent="0.25">
      <c r="A19" s="150" t="s">
        <v>2</v>
      </c>
      <c r="B19" s="17"/>
      <c r="C19" s="150" t="s">
        <v>103</v>
      </c>
      <c r="D19" s="17"/>
      <c r="E19" s="17"/>
      <c r="F19" s="17"/>
      <c r="G19" s="17"/>
      <c r="H19" s="17"/>
      <c r="I19" s="17"/>
      <c r="J19" s="17"/>
      <c r="K19" s="151">
        <v>4830</v>
      </c>
      <c r="L19" s="17"/>
      <c r="M19" s="151">
        <v>1149.3900000000001</v>
      </c>
      <c r="N19" s="17"/>
      <c r="O19" s="149">
        <v>23.8</v>
      </c>
      <c r="P19" s="17"/>
    </row>
    <row r="20" spans="1:16" x14ac:dyDescent="0.25">
      <c r="A20" s="150" t="s">
        <v>2</v>
      </c>
      <c r="B20" s="17"/>
      <c r="C20" s="150" t="s">
        <v>104</v>
      </c>
      <c r="D20" s="17"/>
      <c r="E20" s="17"/>
      <c r="F20" s="17"/>
      <c r="G20" s="17"/>
      <c r="H20" s="17"/>
      <c r="I20" s="17"/>
      <c r="J20" s="17"/>
      <c r="K20" s="151">
        <v>50287</v>
      </c>
      <c r="L20" s="17"/>
      <c r="M20" s="151">
        <v>15639.07</v>
      </c>
      <c r="N20" s="17"/>
      <c r="O20" s="149">
        <v>31.1</v>
      </c>
      <c r="P20" s="17"/>
    </row>
    <row r="21" spans="1:16" x14ac:dyDescent="0.25">
      <c r="A21" s="150" t="s">
        <v>2</v>
      </c>
      <c r="B21" s="17"/>
      <c r="C21" s="150" t="s">
        <v>105</v>
      </c>
      <c r="D21" s="17"/>
      <c r="E21" s="17"/>
      <c r="F21" s="17"/>
      <c r="G21" s="17"/>
      <c r="H21" s="17"/>
      <c r="I21" s="17"/>
      <c r="J21" s="17"/>
      <c r="K21" s="151">
        <v>50287</v>
      </c>
      <c r="L21" s="17"/>
      <c r="M21" s="151">
        <v>15639.07</v>
      </c>
      <c r="N21" s="17"/>
      <c r="O21" s="149">
        <v>31.1</v>
      </c>
      <c r="P21" s="17"/>
    </row>
    <row r="22" spans="1:16" x14ac:dyDescent="0.25">
      <c r="A22" s="150" t="s">
        <v>2</v>
      </c>
      <c r="B22" s="17"/>
      <c r="C22" s="150" t="s">
        <v>106</v>
      </c>
      <c r="D22" s="17"/>
      <c r="E22" s="17"/>
      <c r="F22" s="17"/>
      <c r="G22" s="17"/>
      <c r="H22" s="17"/>
      <c r="I22" s="17"/>
      <c r="J22" s="17"/>
      <c r="K22" s="151">
        <v>1873827</v>
      </c>
      <c r="L22" s="17"/>
      <c r="M22" s="151">
        <v>869276.86</v>
      </c>
      <c r="N22" s="17"/>
      <c r="O22" s="149">
        <v>46.39</v>
      </c>
      <c r="P22" s="17"/>
    </row>
    <row r="23" spans="1:16" x14ac:dyDescent="0.25">
      <c r="A23" s="150" t="s">
        <v>2</v>
      </c>
      <c r="B23" s="17"/>
      <c r="C23" s="150" t="s">
        <v>118</v>
      </c>
      <c r="D23" s="17"/>
      <c r="E23" s="17"/>
      <c r="F23" s="17"/>
      <c r="G23" s="17"/>
      <c r="H23" s="17"/>
      <c r="I23" s="17"/>
      <c r="J23" s="17"/>
      <c r="K23" s="151">
        <v>15850</v>
      </c>
      <c r="L23" s="17"/>
      <c r="M23" s="151">
        <v>7770.38</v>
      </c>
      <c r="N23" s="17"/>
      <c r="O23" s="149">
        <v>49.02</v>
      </c>
      <c r="P23" s="17"/>
    </row>
    <row r="24" spans="1:16" x14ac:dyDescent="0.25">
      <c r="A24" s="150" t="s">
        <v>2</v>
      </c>
      <c r="B24" s="17"/>
      <c r="C24" s="150" t="s">
        <v>119</v>
      </c>
      <c r="D24" s="17"/>
      <c r="E24" s="17"/>
      <c r="F24" s="17"/>
      <c r="G24" s="17"/>
      <c r="H24" s="17"/>
      <c r="I24" s="17"/>
      <c r="J24" s="17"/>
      <c r="K24" s="151">
        <v>105028</v>
      </c>
      <c r="L24" s="17"/>
      <c r="M24" s="151">
        <v>60525.7</v>
      </c>
      <c r="N24" s="17"/>
      <c r="O24" s="149">
        <v>57.63</v>
      </c>
      <c r="P24" s="17"/>
    </row>
    <row r="25" spans="1:16" x14ac:dyDescent="0.25">
      <c r="A25" s="150" t="s">
        <v>2</v>
      </c>
      <c r="B25" s="17"/>
      <c r="C25" s="150" t="s">
        <v>120</v>
      </c>
      <c r="D25" s="17"/>
      <c r="E25" s="17"/>
      <c r="F25" s="17"/>
      <c r="G25" s="17"/>
      <c r="H25" s="17"/>
      <c r="I25" s="17"/>
      <c r="J25" s="17"/>
      <c r="K25" s="151">
        <v>60217</v>
      </c>
      <c r="L25" s="17"/>
      <c r="M25" s="151">
        <v>30254.720000000001</v>
      </c>
      <c r="N25" s="17"/>
      <c r="O25" s="149">
        <v>50.24</v>
      </c>
      <c r="P25" s="17"/>
    </row>
    <row r="26" spans="1:16" x14ac:dyDescent="0.25">
      <c r="A26" s="150" t="s">
        <v>2</v>
      </c>
      <c r="B26" s="17"/>
      <c r="C26" s="150" t="s">
        <v>108</v>
      </c>
      <c r="D26" s="17"/>
      <c r="E26" s="17"/>
      <c r="F26" s="17"/>
      <c r="G26" s="17"/>
      <c r="H26" s="17"/>
      <c r="I26" s="17"/>
      <c r="J26" s="17"/>
      <c r="K26" s="151">
        <v>530</v>
      </c>
      <c r="L26" s="17"/>
      <c r="M26" s="151">
        <v>352.88</v>
      </c>
      <c r="N26" s="17"/>
      <c r="O26" s="149">
        <v>66.58</v>
      </c>
      <c r="P26" s="17"/>
    </row>
    <row r="27" spans="1:16" x14ac:dyDescent="0.25">
      <c r="A27" s="150" t="s">
        <v>2</v>
      </c>
      <c r="B27" s="17"/>
      <c r="C27" s="150" t="s">
        <v>109</v>
      </c>
      <c r="D27" s="17"/>
      <c r="E27" s="17"/>
      <c r="F27" s="17"/>
      <c r="G27" s="17"/>
      <c r="H27" s="17"/>
      <c r="I27" s="17"/>
      <c r="J27" s="17"/>
      <c r="K27" s="151">
        <v>143870</v>
      </c>
      <c r="L27" s="17"/>
      <c r="M27" s="151">
        <v>46338.41</v>
      </c>
      <c r="N27" s="17"/>
      <c r="O27" s="149">
        <v>32.21</v>
      </c>
      <c r="P27" s="17"/>
    </row>
    <row r="28" spans="1:16" x14ac:dyDescent="0.25">
      <c r="A28" s="150" t="s">
        <v>2</v>
      </c>
      <c r="B28" s="17"/>
      <c r="C28" s="150" t="s">
        <v>110</v>
      </c>
      <c r="D28" s="17"/>
      <c r="E28" s="17"/>
      <c r="F28" s="17"/>
      <c r="G28" s="17"/>
      <c r="H28" s="17"/>
      <c r="I28" s="17"/>
      <c r="J28" s="17"/>
      <c r="K28" s="151">
        <v>1548332</v>
      </c>
      <c r="L28" s="17"/>
      <c r="M28" s="151">
        <v>724034.77</v>
      </c>
      <c r="N28" s="17"/>
      <c r="O28" s="149">
        <v>46.76</v>
      </c>
      <c r="P28" s="17"/>
    </row>
    <row r="29" spans="1:16" x14ac:dyDescent="0.25">
      <c r="A29" s="150" t="s">
        <v>2</v>
      </c>
      <c r="B29" s="17"/>
      <c r="C29" s="150" t="s">
        <v>111</v>
      </c>
      <c r="D29" s="17"/>
      <c r="E29" s="17"/>
      <c r="F29" s="17"/>
      <c r="G29" s="17"/>
      <c r="H29" s="17"/>
      <c r="I29" s="17"/>
      <c r="J29" s="17"/>
      <c r="K29" s="151">
        <v>2000</v>
      </c>
      <c r="L29" s="17"/>
      <c r="M29" s="151">
        <v>0</v>
      </c>
      <c r="N29" s="17"/>
      <c r="O29" s="149">
        <v>0</v>
      </c>
      <c r="P29" s="17"/>
    </row>
    <row r="30" spans="1:16" x14ac:dyDescent="0.25">
      <c r="A30" s="150" t="s">
        <v>2</v>
      </c>
      <c r="B30" s="17"/>
      <c r="C30" s="150" t="s">
        <v>112</v>
      </c>
      <c r="D30" s="17"/>
      <c r="E30" s="17"/>
      <c r="F30" s="17"/>
      <c r="G30" s="17"/>
      <c r="H30" s="17"/>
      <c r="I30" s="17"/>
      <c r="J30" s="17"/>
      <c r="K30" s="151">
        <v>2000</v>
      </c>
      <c r="L30" s="17"/>
      <c r="M30" s="151">
        <v>0</v>
      </c>
      <c r="N30" s="17"/>
      <c r="O30" s="149">
        <v>0</v>
      </c>
      <c r="P30" s="17"/>
    </row>
    <row r="31" spans="1:16" x14ac:dyDescent="0.25">
      <c r="A31" s="150" t="s">
        <v>2</v>
      </c>
      <c r="B31" s="17"/>
      <c r="C31" s="150" t="s">
        <v>113</v>
      </c>
      <c r="D31" s="17"/>
      <c r="E31" s="17"/>
      <c r="F31" s="17"/>
      <c r="G31" s="17"/>
      <c r="H31" s="17"/>
      <c r="I31" s="17"/>
      <c r="J31" s="17"/>
      <c r="K31" s="151">
        <v>400</v>
      </c>
      <c r="L31" s="17"/>
      <c r="M31" s="151">
        <v>0</v>
      </c>
      <c r="N31" s="17"/>
      <c r="O31" s="149">
        <v>0</v>
      </c>
      <c r="P31" s="17"/>
    </row>
    <row r="32" spans="1:16" x14ac:dyDescent="0.25">
      <c r="A32" s="150" t="s">
        <v>2</v>
      </c>
      <c r="B32" s="17"/>
      <c r="C32" s="150" t="s">
        <v>114</v>
      </c>
      <c r="D32" s="17"/>
      <c r="E32" s="17"/>
      <c r="F32" s="17"/>
      <c r="G32" s="17"/>
      <c r="H32" s="17"/>
      <c r="I32" s="17"/>
      <c r="J32" s="17"/>
      <c r="K32" s="151">
        <v>400</v>
      </c>
      <c r="L32" s="17"/>
      <c r="M32" s="151">
        <v>0</v>
      </c>
      <c r="N32" s="17"/>
      <c r="O32" s="149">
        <v>0</v>
      </c>
      <c r="P32" s="17"/>
    </row>
    <row r="33" spans="1:16" x14ac:dyDescent="0.25">
      <c r="A33" s="150" t="s">
        <v>2</v>
      </c>
      <c r="B33" s="17"/>
      <c r="C33" s="150" t="s">
        <v>121</v>
      </c>
      <c r="D33" s="17"/>
      <c r="E33" s="17"/>
      <c r="F33" s="17"/>
      <c r="G33" s="17"/>
      <c r="H33" s="17"/>
      <c r="I33" s="17"/>
      <c r="J33" s="17"/>
      <c r="K33" s="151">
        <v>11647</v>
      </c>
      <c r="L33" s="17"/>
      <c r="M33" s="151">
        <v>4973.43</v>
      </c>
      <c r="N33" s="17"/>
      <c r="O33" s="149">
        <v>42.7</v>
      </c>
      <c r="P33" s="17"/>
    </row>
    <row r="34" spans="1:16" x14ac:dyDescent="0.25">
      <c r="A34" s="150" t="s">
        <v>2</v>
      </c>
      <c r="B34" s="17"/>
      <c r="C34" s="150" t="s">
        <v>122</v>
      </c>
      <c r="D34" s="17"/>
      <c r="E34" s="17"/>
      <c r="F34" s="17"/>
      <c r="G34" s="17"/>
      <c r="H34" s="17"/>
      <c r="I34" s="17"/>
      <c r="J34" s="17"/>
      <c r="K34" s="151">
        <v>1299</v>
      </c>
      <c r="L34" s="17"/>
      <c r="M34" s="151">
        <v>0</v>
      </c>
      <c r="N34" s="17"/>
      <c r="O34" s="149">
        <v>0</v>
      </c>
      <c r="P34" s="17"/>
    </row>
    <row r="35" spans="1:16" x14ac:dyDescent="0.25">
      <c r="A35" s="150" t="s">
        <v>2</v>
      </c>
      <c r="B35" s="17"/>
      <c r="C35" s="150" t="s">
        <v>123</v>
      </c>
      <c r="D35" s="17"/>
      <c r="E35" s="17"/>
      <c r="F35" s="17"/>
      <c r="G35" s="17"/>
      <c r="H35" s="17"/>
      <c r="I35" s="17"/>
      <c r="J35" s="17"/>
      <c r="K35" s="151">
        <v>1733</v>
      </c>
      <c r="L35" s="17"/>
      <c r="M35" s="151">
        <v>0</v>
      </c>
      <c r="N35" s="17"/>
      <c r="O35" s="149">
        <v>0</v>
      </c>
      <c r="P35" s="17"/>
    </row>
    <row r="36" spans="1:16" x14ac:dyDescent="0.25">
      <c r="A36" s="150" t="s">
        <v>2</v>
      </c>
      <c r="B36" s="17"/>
      <c r="C36" s="150" t="s">
        <v>125</v>
      </c>
      <c r="D36" s="17"/>
      <c r="E36" s="17"/>
      <c r="F36" s="17"/>
      <c r="G36" s="17"/>
      <c r="H36" s="17"/>
      <c r="I36" s="17"/>
      <c r="J36" s="17"/>
      <c r="K36" s="151">
        <v>235</v>
      </c>
      <c r="L36" s="17"/>
      <c r="M36" s="151">
        <v>0</v>
      </c>
      <c r="N36" s="17"/>
      <c r="O36" s="149">
        <v>0</v>
      </c>
      <c r="P36" s="17"/>
    </row>
    <row r="37" spans="1:16" x14ac:dyDescent="0.25">
      <c r="A37" s="150" t="s">
        <v>2</v>
      </c>
      <c r="B37" s="17"/>
      <c r="C37" s="150" t="s">
        <v>126</v>
      </c>
      <c r="D37" s="17"/>
      <c r="E37" s="17"/>
      <c r="F37" s="17"/>
      <c r="G37" s="17"/>
      <c r="H37" s="17"/>
      <c r="I37" s="17"/>
      <c r="J37" s="17"/>
      <c r="K37" s="151">
        <v>7889</v>
      </c>
      <c r="L37" s="17"/>
      <c r="M37" s="151">
        <v>4973.43</v>
      </c>
      <c r="N37" s="17"/>
      <c r="O37" s="149">
        <v>63.04</v>
      </c>
      <c r="P37" s="17"/>
    </row>
    <row r="38" spans="1:16" x14ac:dyDescent="0.25">
      <c r="A38" s="150" t="s">
        <v>2</v>
      </c>
      <c r="B38" s="17"/>
      <c r="C38" s="150" t="s">
        <v>127</v>
      </c>
      <c r="D38" s="17"/>
      <c r="E38" s="17"/>
      <c r="F38" s="17"/>
      <c r="G38" s="17"/>
      <c r="H38" s="17"/>
      <c r="I38" s="17"/>
      <c r="J38" s="17"/>
      <c r="K38" s="151">
        <v>491</v>
      </c>
      <c r="L38" s="17"/>
      <c r="M38" s="151">
        <v>0</v>
      </c>
      <c r="N38" s="17"/>
      <c r="O38" s="149">
        <v>0</v>
      </c>
      <c r="P38" s="17"/>
    </row>
    <row r="39" spans="1:16" x14ac:dyDescent="0.25">
      <c r="A39" s="152" t="s">
        <v>283</v>
      </c>
      <c r="B39" s="17"/>
      <c r="C39" s="159" t="s">
        <v>282</v>
      </c>
      <c r="D39" s="17"/>
      <c r="E39" s="17"/>
      <c r="F39" s="17"/>
      <c r="G39" s="17"/>
      <c r="H39" s="17"/>
      <c r="I39" s="17"/>
      <c r="J39" s="17"/>
      <c r="K39" s="152">
        <v>2055794</v>
      </c>
      <c r="L39" s="17"/>
      <c r="M39" s="152">
        <v>937601.28</v>
      </c>
      <c r="N39" s="17"/>
      <c r="O39" s="160">
        <v>45.46</v>
      </c>
      <c r="P39" s="17"/>
    </row>
    <row r="40" spans="1:16" x14ac:dyDescent="0.25">
      <c r="A40" s="158" t="s">
        <v>2</v>
      </c>
      <c r="B40" s="17"/>
      <c r="C40" s="161" t="s">
        <v>280</v>
      </c>
      <c r="D40" s="17"/>
      <c r="E40" s="161" t="s">
        <v>281</v>
      </c>
      <c r="F40" s="17"/>
      <c r="G40" s="17"/>
      <c r="H40" s="17"/>
      <c r="I40" s="17"/>
      <c r="J40" s="17"/>
      <c r="K40" s="153">
        <v>2055794</v>
      </c>
      <c r="L40" s="17"/>
      <c r="M40" s="153">
        <v>934601.28</v>
      </c>
      <c r="N40" s="17"/>
      <c r="O40" s="154">
        <v>45.46</v>
      </c>
      <c r="P40" s="17"/>
    </row>
    <row r="41" spans="1:16" x14ac:dyDescent="0.25">
      <c r="A41" s="158" t="s">
        <v>2</v>
      </c>
      <c r="B41" s="17"/>
      <c r="C41" s="158" t="s">
        <v>168</v>
      </c>
      <c r="D41" s="17"/>
      <c r="E41" s="158" t="s">
        <v>169</v>
      </c>
      <c r="F41" s="17"/>
      <c r="G41" s="17"/>
      <c r="H41" s="17"/>
      <c r="I41" s="17"/>
      <c r="J41" s="17"/>
      <c r="K41" s="153">
        <v>2055794</v>
      </c>
      <c r="L41" s="17"/>
      <c r="M41" s="153">
        <v>934601.28</v>
      </c>
      <c r="N41" s="17"/>
      <c r="O41" s="154">
        <v>45.46</v>
      </c>
      <c r="P41" s="17"/>
    </row>
    <row r="42" spans="1:16" x14ac:dyDescent="0.25">
      <c r="A42" s="155" t="s">
        <v>170</v>
      </c>
      <c r="B42" s="17"/>
      <c r="C42" s="155" t="s">
        <v>171</v>
      </c>
      <c r="D42" s="17"/>
      <c r="E42" s="155" t="s">
        <v>172</v>
      </c>
      <c r="F42" s="17"/>
      <c r="G42" s="17"/>
      <c r="H42" s="17"/>
      <c r="I42" s="17"/>
      <c r="J42" s="17"/>
      <c r="K42" s="156">
        <v>134877</v>
      </c>
      <c r="L42" s="17"/>
      <c r="M42" s="156">
        <v>67773.210000000006</v>
      </c>
      <c r="N42" s="17"/>
      <c r="O42" s="157">
        <v>50.25</v>
      </c>
      <c r="P42" s="17"/>
    </row>
    <row r="43" spans="1:16" x14ac:dyDescent="0.25">
      <c r="A43" s="150" t="s">
        <v>2</v>
      </c>
      <c r="B43" s="17"/>
      <c r="C43" s="150" t="s">
        <v>102</v>
      </c>
      <c r="D43" s="17"/>
      <c r="E43" s="17"/>
      <c r="F43" s="17"/>
      <c r="G43" s="17"/>
      <c r="H43" s="17"/>
      <c r="I43" s="17"/>
      <c r="J43" s="17"/>
      <c r="K43" s="151">
        <v>4330</v>
      </c>
      <c r="L43" s="17"/>
      <c r="M43" s="151">
        <v>724.39</v>
      </c>
      <c r="N43" s="17"/>
      <c r="O43" s="149">
        <v>16.73</v>
      </c>
      <c r="P43" s="17"/>
    </row>
    <row r="44" spans="1:16" x14ac:dyDescent="0.25">
      <c r="A44" s="150" t="s">
        <v>2</v>
      </c>
      <c r="B44" s="17"/>
      <c r="C44" s="150" t="s">
        <v>103</v>
      </c>
      <c r="D44" s="17"/>
      <c r="E44" s="17"/>
      <c r="F44" s="17"/>
      <c r="G44" s="17"/>
      <c r="H44" s="17"/>
      <c r="I44" s="17"/>
      <c r="J44" s="17"/>
      <c r="K44" s="151">
        <v>4330</v>
      </c>
      <c r="L44" s="17"/>
      <c r="M44" s="151">
        <v>724.39</v>
      </c>
      <c r="N44" s="17"/>
      <c r="O44" s="149">
        <v>16.73</v>
      </c>
      <c r="P44" s="17"/>
    </row>
    <row r="45" spans="1:16" x14ac:dyDescent="0.25">
      <c r="A45" s="77" t="s">
        <v>2</v>
      </c>
      <c r="B45" s="17"/>
      <c r="C45" s="77" t="s">
        <v>173</v>
      </c>
      <c r="D45" s="17"/>
      <c r="E45" s="77" t="s">
        <v>174</v>
      </c>
      <c r="F45" s="17"/>
      <c r="G45" s="17"/>
      <c r="H45" s="17"/>
      <c r="I45" s="17"/>
      <c r="J45" s="17"/>
      <c r="K45" s="34">
        <v>3850</v>
      </c>
      <c r="L45" s="17"/>
      <c r="M45" s="34">
        <v>652.20000000000005</v>
      </c>
      <c r="N45" s="17"/>
      <c r="O45" s="51">
        <v>16.940000000000001</v>
      </c>
      <c r="P45" s="17"/>
    </row>
    <row r="46" spans="1:16" x14ac:dyDescent="0.25">
      <c r="A46" s="77" t="s">
        <v>2</v>
      </c>
      <c r="B46" s="17"/>
      <c r="C46" s="77" t="s">
        <v>175</v>
      </c>
      <c r="D46" s="17"/>
      <c r="E46" s="77" t="s">
        <v>176</v>
      </c>
      <c r="F46" s="17"/>
      <c r="G46" s="17"/>
      <c r="H46" s="17"/>
      <c r="I46" s="17"/>
      <c r="J46" s="17"/>
      <c r="K46" s="34" t="s">
        <v>2</v>
      </c>
      <c r="L46" s="17"/>
      <c r="M46" s="34">
        <v>652.20000000000005</v>
      </c>
      <c r="N46" s="17"/>
      <c r="O46" s="51" t="s">
        <v>2</v>
      </c>
      <c r="P46" s="17"/>
    </row>
    <row r="47" spans="1:16" x14ac:dyDescent="0.25">
      <c r="A47" s="77" t="s">
        <v>2</v>
      </c>
      <c r="B47" s="17"/>
      <c r="C47" s="77" t="s">
        <v>177</v>
      </c>
      <c r="D47" s="17"/>
      <c r="E47" s="77" t="s">
        <v>178</v>
      </c>
      <c r="F47" s="17"/>
      <c r="G47" s="17"/>
      <c r="H47" s="17"/>
      <c r="I47" s="17"/>
      <c r="J47" s="17"/>
      <c r="K47" s="34">
        <v>480</v>
      </c>
      <c r="L47" s="17"/>
      <c r="M47" s="34">
        <v>72.19</v>
      </c>
      <c r="N47" s="17"/>
      <c r="O47" s="51">
        <v>15.04</v>
      </c>
      <c r="P47" s="17"/>
    </row>
    <row r="48" spans="1:16" x14ac:dyDescent="0.25">
      <c r="A48" s="77" t="s">
        <v>2</v>
      </c>
      <c r="B48" s="17"/>
      <c r="C48" s="77" t="s">
        <v>179</v>
      </c>
      <c r="D48" s="17"/>
      <c r="E48" s="77" t="s">
        <v>180</v>
      </c>
      <c r="F48" s="17"/>
      <c r="G48" s="17"/>
      <c r="H48" s="17"/>
      <c r="I48" s="17"/>
      <c r="J48" s="17"/>
      <c r="K48" s="34" t="s">
        <v>2</v>
      </c>
      <c r="L48" s="17"/>
      <c r="M48" s="34">
        <v>72.19</v>
      </c>
      <c r="N48" s="17"/>
      <c r="O48" s="51" t="s">
        <v>2</v>
      </c>
      <c r="P48" s="17"/>
    </row>
    <row r="49" spans="1:16" x14ac:dyDescent="0.25">
      <c r="A49" s="150" t="s">
        <v>2</v>
      </c>
      <c r="B49" s="17"/>
      <c r="C49" s="150" t="s">
        <v>104</v>
      </c>
      <c r="D49" s="17"/>
      <c r="E49" s="17"/>
      <c r="F49" s="17"/>
      <c r="G49" s="17"/>
      <c r="H49" s="17"/>
      <c r="I49" s="17"/>
      <c r="J49" s="17"/>
      <c r="K49" s="151">
        <v>12500</v>
      </c>
      <c r="L49" s="17"/>
      <c r="M49" s="151">
        <v>6230</v>
      </c>
      <c r="N49" s="17"/>
      <c r="O49" s="149">
        <v>49.84</v>
      </c>
      <c r="P49" s="17"/>
    </row>
    <row r="50" spans="1:16" x14ac:dyDescent="0.25">
      <c r="A50" s="150" t="s">
        <v>2</v>
      </c>
      <c r="B50" s="17"/>
      <c r="C50" s="150" t="s">
        <v>105</v>
      </c>
      <c r="D50" s="17"/>
      <c r="E50" s="17"/>
      <c r="F50" s="17"/>
      <c r="G50" s="17"/>
      <c r="H50" s="17"/>
      <c r="I50" s="17"/>
      <c r="J50" s="17"/>
      <c r="K50" s="151">
        <v>12500</v>
      </c>
      <c r="L50" s="17"/>
      <c r="M50" s="151">
        <v>6230</v>
      </c>
      <c r="N50" s="17"/>
      <c r="O50" s="149">
        <v>49.84</v>
      </c>
      <c r="P50" s="17"/>
    </row>
    <row r="51" spans="1:16" x14ac:dyDescent="0.25">
      <c r="A51" s="77" t="s">
        <v>2</v>
      </c>
      <c r="B51" s="17"/>
      <c r="C51" s="77" t="s">
        <v>173</v>
      </c>
      <c r="D51" s="17"/>
      <c r="E51" s="77" t="s">
        <v>174</v>
      </c>
      <c r="F51" s="17"/>
      <c r="G51" s="17"/>
      <c r="H51" s="17"/>
      <c r="I51" s="17"/>
      <c r="J51" s="17"/>
      <c r="K51" s="34">
        <v>12300</v>
      </c>
      <c r="L51" s="17"/>
      <c r="M51" s="34">
        <v>6230</v>
      </c>
      <c r="N51" s="17"/>
      <c r="O51" s="51">
        <v>50.65</v>
      </c>
      <c r="P51" s="17"/>
    </row>
    <row r="52" spans="1:16" x14ac:dyDescent="0.25">
      <c r="A52" s="77" t="s">
        <v>2</v>
      </c>
      <c r="B52" s="17"/>
      <c r="C52" s="77" t="s">
        <v>175</v>
      </c>
      <c r="D52" s="17"/>
      <c r="E52" s="77" t="s">
        <v>176</v>
      </c>
      <c r="F52" s="17"/>
      <c r="G52" s="17"/>
      <c r="H52" s="17"/>
      <c r="I52" s="17"/>
      <c r="J52" s="17"/>
      <c r="K52" s="34" t="s">
        <v>2</v>
      </c>
      <c r="L52" s="17"/>
      <c r="M52" s="34">
        <v>6230</v>
      </c>
      <c r="N52" s="17"/>
      <c r="O52" s="51" t="s">
        <v>2</v>
      </c>
      <c r="P52" s="17"/>
    </row>
    <row r="53" spans="1:16" x14ac:dyDescent="0.25">
      <c r="A53" s="77" t="s">
        <v>2</v>
      </c>
      <c r="B53" s="17"/>
      <c r="C53" s="77" t="s">
        <v>181</v>
      </c>
      <c r="D53" s="17"/>
      <c r="E53" s="77" t="s">
        <v>182</v>
      </c>
      <c r="F53" s="17"/>
      <c r="G53" s="17"/>
      <c r="H53" s="17"/>
      <c r="I53" s="17"/>
      <c r="J53" s="17"/>
      <c r="K53" s="34">
        <v>200</v>
      </c>
      <c r="L53" s="17"/>
      <c r="M53" s="34">
        <v>0</v>
      </c>
      <c r="N53" s="17"/>
      <c r="O53" s="51">
        <v>0</v>
      </c>
      <c r="P53" s="17"/>
    </row>
    <row r="54" spans="1:16" x14ac:dyDescent="0.25">
      <c r="A54" s="150" t="s">
        <v>2</v>
      </c>
      <c r="B54" s="17"/>
      <c r="C54" s="150" t="s">
        <v>106</v>
      </c>
      <c r="D54" s="17"/>
      <c r="E54" s="17"/>
      <c r="F54" s="17"/>
      <c r="G54" s="17"/>
      <c r="H54" s="17"/>
      <c r="I54" s="17"/>
      <c r="J54" s="17"/>
      <c r="K54" s="151">
        <v>114918</v>
      </c>
      <c r="L54" s="17"/>
      <c r="M54" s="151">
        <v>60818.82</v>
      </c>
      <c r="N54" s="17"/>
      <c r="O54" s="149">
        <v>52.92</v>
      </c>
      <c r="P54" s="17"/>
    </row>
    <row r="55" spans="1:16" x14ac:dyDescent="0.25">
      <c r="A55" s="150" t="s">
        <v>2</v>
      </c>
      <c r="B55" s="17"/>
      <c r="C55" s="150" t="s">
        <v>119</v>
      </c>
      <c r="D55" s="17"/>
      <c r="E55" s="17"/>
      <c r="F55" s="17"/>
      <c r="G55" s="17"/>
      <c r="H55" s="17"/>
      <c r="I55" s="17"/>
      <c r="J55" s="17"/>
      <c r="K55" s="151">
        <v>103028</v>
      </c>
      <c r="L55" s="17"/>
      <c r="M55" s="151">
        <v>58525.7</v>
      </c>
      <c r="N55" s="17"/>
      <c r="O55" s="149">
        <v>56.81</v>
      </c>
      <c r="P55" s="17"/>
    </row>
    <row r="56" spans="1:16" x14ac:dyDescent="0.25">
      <c r="A56" s="77" t="s">
        <v>2</v>
      </c>
      <c r="B56" s="17"/>
      <c r="C56" s="77" t="s">
        <v>173</v>
      </c>
      <c r="D56" s="17"/>
      <c r="E56" s="77" t="s">
        <v>174</v>
      </c>
      <c r="F56" s="17"/>
      <c r="G56" s="17"/>
      <c r="H56" s="17"/>
      <c r="I56" s="17"/>
      <c r="J56" s="17"/>
      <c r="K56" s="34">
        <v>102928</v>
      </c>
      <c r="L56" s="17"/>
      <c r="M56" s="34">
        <v>58525.7</v>
      </c>
      <c r="N56" s="17"/>
      <c r="O56" s="51">
        <v>56.86</v>
      </c>
      <c r="P56" s="17"/>
    </row>
    <row r="57" spans="1:16" x14ac:dyDescent="0.25">
      <c r="A57" s="77" t="s">
        <v>2</v>
      </c>
      <c r="B57" s="17"/>
      <c r="C57" s="77" t="s">
        <v>183</v>
      </c>
      <c r="D57" s="17"/>
      <c r="E57" s="77" t="s">
        <v>184</v>
      </c>
      <c r="F57" s="17"/>
      <c r="G57" s="17"/>
      <c r="H57" s="17"/>
      <c r="I57" s="17"/>
      <c r="J57" s="17"/>
      <c r="K57" s="34" t="s">
        <v>2</v>
      </c>
      <c r="L57" s="17"/>
      <c r="M57" s="34">
        <v>4653.5600000000004</v>
      </c>
      <c r="N57" s="17"/>
      <c r="O57" s="51" t="s">
        <v>2</v>
      </c>
      <c r="P57" s="17"/>
    </row>
    <row r="58" spans="1:16" x14ac:dyDescent="0.25">
      <c r="A58" s="77" t="s">
        <v>2</v>
      </c>
      <c r="B58" s="17"/>
      <c r="C58" s="77" t="s">
        <v>185</v>
      </c>
      <c r="D58" s="17"/>
      <c r="E58" s="77" t="s">
        <v>186</v>
      </c>
      <c r="F58" s="17"/>
      <c r="G58" s="17"/>
      <c r="H58" s="17"/>
      <c r="I58" s="17"/>
      <c r="J58" s="17"/>
      <c r="K58" s="34" t="s">
        <v>2</v>
      </c>
      <c r="L58" s="17"/>
      <c r="M58" s="34">
        <v>551</v>
      </c>
      <c r="N58" s="17"/>
      <c r="O58" s="51" t="s">
        <v>2</v>
      </c>
      <c r="P58" s="17"/>
    </row>
    <row r="59" spans="1:16" x14ac:dyDescent="0.25">
      <c r="A59" s="77" t="s">
        <v>2</v>
      </c>
      <c r="B59" s="17"/>
      <c r="C59" s="77" t="s">
        <v>187</v>
      </c>
      <c r="D59" s="17"/>
      <c r="E59" s="77" t="s">
        <v>188</v>
      </c>
      <c r="F59" s="17"/>
      <c r="G59" s="17"/>
      <c r="H59" s="17"/>
      <c r="I59" s="17"/>
      <c r="J59" s="17"/>
      <c r="K59" s="34" t="s">
        <v>2</v>
      </c>
      <c r="L59" s="17"/>
      <c r="M59" s="34">
        <v>5279.72</v>
      </c>
      <c r="N59" s="17"/>
      <c r="O59" s="51" t="s">
        <v>2</v>
      </c>
      <c r="P59" s="17"/>
    </row>
    <row r="60" spans="1:16" x14ac:dyDescent="0.25">
      <c r="A60" s="77" t="s">
        <v>2</v>
      </c>
      <c r="B60" s="17"/>
      <c r="C60" s="77" t="s">
        <v>189</v>
      </c>
      <c r="D60" s="17"/>
      <c r="E60" s="77" t="s">
        <v>190</v>
      </c>
      <c r="F60" s="17"/>
      <c r="G60" s="17"/>
      <c r="H60" s="17"/>
      <c r="I60" s="17"/>
      <c r="J60" s="17"/>
      <c r="K60" s="34" t="s">
        <v>2</v>
      </c>
      <c r="L60" s="17"/>
      <c r="M60" s="34">
        <v>132.65</v>
      </c>
      <c r="N60" s="17"/>
      <c r="O60" s="51" t="s">
        <v>2</v>
      </c>
      <c r="P60" s="17"/>
    </row>
    <row r="61" spans="1:16" x14ac:dyDescent="0.25">
      <c r="A61" s="77" t="s">
        <v>2</v>
      </c>
      <c r="B61" s="17"/>
      <c r="C61" s="77" t="s">
        <v>191</v>
      </c>
      <c r="D61" s="17"/>
      <c r="E61" s="77" t="s">
        <v>192</v>
      </c>
      <c r="F61" s="17"/>
      <c r="G61" s="17"/>
      <c r="H61" s="17"/>
      <c r="I61" s="17"/>
      <c r="J61" s="17"/>
      <c r="K61" s="34" t="s">
        <v>2</v>
      </c>
      <c r="L61" s="17"/>
      <c r="M61" s="34">
        <v>22443.11</v>
      </c>
      <c r="N61" s="17"/>
      <c r="O61" s="51" t="s">
        <v>2</v>
      </c>
      <c r="P61" s="17"/>
    </row>
    <row r="62" spans="1:16" x14ac:dyDescent="0.25">
      <c r="A62" s="77" t="s">
        <v>2</v>
      </c>
      <c r="B62" s="17"/>
      <c r="C62" s="77" t="s">
        <v>193</v>
      </c>
      <c r="D62" s="17"/>
      <c r="E62" s="77" t="s">
        <v>194</v>
      </c>
      <c r="F62" s="17"/>
      <c r="G62" s="17"/>
      <c r="H62" s="17"/>
      <c r="I62" s="17"/>
      <c r="J62" s="17"/>
      <c r="K62" s="34" t="s">
        <v>2</v>
      </c>
      <c r="L62" s="17"/>
      <c r="M62" s="34">
        <v>2138.65</v>
      </c>
      <c r="N62" s="17"/>
      <c r="O62" s="51" t="s">
        <v>2</v>
      </c>
      <c r="P62" s="17"/>
    </row>
    <row r="63" spans="1:16" x14ac:dyDescent="0.25">
      <c r="A63" s="77" t="s">
        <v>2</v>
      </c>
      <c r="B63" s="17"/>
      <c r="C63" s="77" t="s">
        <v>195</v>
      </c>
      <c r="D63" s="17"/>
      <c r="E63" s="77" t="s">
        <v>196</v>
      </c>
      <c r="F63" s="17"/>
      <c r="G63" s="17"/>
      <c r="H63" s="17"/>
      <c r="I63" s="17"/>
      <c r="J63" s="17"/>
      <c r="K63" s="34" t="s">
        <v>2</v>
      </c>
      <c r="L63" s="17"/>
      <c r="M63" s="34">
        <v>1307.72</v>
      </c>
      <c r="N63" s="17"/>
      <c r="O63" s="51" t="s">
        <v>2</v>
      </c>
      <c r="P63" s="17"/>
    </row>
    <row r="64" spans="1:16" x14ac:dyDescent="0.25">
      <c r="A64" s="77" t="s">
        <v>2</v>
      </c>
      <c r="B64" s="17"/>
      <c r="C64" s="77" t="s">
        <v>175</v>
      </c>
      <c r="D64" s="17"/>
      <c r="E64" s="77" t="s">
        <v>176</v>
      </c>
      <c r="F64" s="17"/>
      <c r="G64" s="17"/>
      <c r="H64" s="17"/>
      <c r="I64" s="17"/>
      <c r="J64" s="17"/>
      <c r="K64" s="34" t="s">
        <v>2</v>
      </c>
      <c r="L64" s="17"/>
      <c r="M64" s="34">
        <v>1862.21</v>
      </c>
      <c r="N64" s="17"/>
      <c r="O64" s="51" t="s">
        <v>2</v>
      </c>
      <c r="P64" s="17"/>
    </row>
    <row r="65" spans="1:16" x14ac:dyDescent="0.25">
      <c r="A65" s="77" t="s">
        <v>2</v>
      </c>
      <c r="B65" s="17"/>
      <c r="C65" s="77" t="s">
        <v>197</v>
      </c>
      <c r="D65" s="17"/>
      <c r="E65" s="77" t="s">
        <v>198</v>
      </c>
      <c r="F65" s="17"/>
      <c r="G65" s="17"/>
      <c r="H65" s="17"/>
      <c r="I65" s="17"/>
      <c r="J65" s="17"/>
      <c r="K65" s="34" t="s">
        <v>2</v>
      </c>
      <c r="L65" s="17"/>
      <c r="M65" s="34">
        <v>3935.4</v>
      </c>
      <c r="N65" s="17"/>
      <c r="O65" s="51" t="s">
        <v>2</v>
      </c>
      <c r="P65" s="17"/>
    </row>
    <row r="66" spans="1:16" x14ac:dyDescent="0.25">
      <c r="A66" s="77" t="s">
        <v>2</v>
      </c>
      <c r="B66" s="17"/>
      <c r="C66" s="77" t="s">
        <v>199</v>
      </c>
      <c r="D66" s="17"/>
      <c r="E66" s="77" t="s">
        <v>200</v>
      </c>
      <c r="F66" s="17"/>
      <c r="G66" s="17"/>
      <c r="H66" s="17"/>
      <c r="I66" s="17"/>
      <c r="J66" s="17"/>
      <c r="K66" s="34" t="s">
        <v>2</v>
      </c>
      <c r="L66" s="17"/>
      <c r="M66" s="34">
        <v>192.44</v>
      </c>
      <c r="N66" s="17"/>
      <c r="O66" s="51" t="s">
        <v>2</v>
      </c>
      <c r="P66" s="17"/>
    </row>
    <row r="67" spans="1:16" x14ac:dyDescent="0.25">
      <c r="A67" s="77" t="s">
        <v>2</v>
      </c>
      <c r="B67" s="17"/>
      <c r="C67" s="77" t="s">
        <v>201</v>
      </c>
      <c r="D67" s="17"/>
      <c r="E67" s="77" t="s">
        <v>202</v>
      </c>
      <c r="F67" s="17"/>
      <c r="G67" s="17"/>
      <c r="H67" s="17"/>
      <c r="I67" s="17"/>
      <c r="J67" s="17"/>
      <c r="K67" s="34" t="s">
        <v>2</v>
      </c>
      <c r="L67" s="17"/>
      <c r="M67" s="34">
        <v>6132.36</v>
      </c>
      <c r="N67" s="17"/>
      <c r="O67" s="51" t="s">
        <v>2</v>
      </c>
      <c r="P67" s="17"/>
    </row>
    <row r="68" spans="1:16" x14ac:dyDescent="0.25">
      <c r="A68" s="77" t="s">
        <v>2</v>
      </c>
      <c r="B68" s="17"/>
      <c r="C68" s="77" t="s">
        <v>203</v>
      </c>
      <c r="D68" s="17"/>
      <c r="E68" s="77" t="s">
        <v>204</v>
      </c>
      <c r="F68" s="17"/>
      <c r="G68" s="17"/>
      <c r="H68" s="17"/>
      <c r="I68" s="17"/>
      <c r="J68" s="17"/>
      <c r="K68" s="34" t="s">
        <v>2</v>
      </c>
      <c r="L68" s="17"/>
      <c r="M68" s="34">
        <v>1893.9</v>
      </c>
      <c r="N68" s="17"/>
      <c r="O68" s="51" t="s">
        <v>2</v>
      </c>
      <c r="P68" s="17"/>
    </row>
    <row r="69" spans="1:16" x14ac:dyDescent="0.25">
      <c r="A69" s="77" t="s">
        <v>2</v>
      </c>
      <c r="B69" s="17"/>
      <c r="C69" s="77" t="s">
        <v>205</v>
      </c>
      <c r="D69" s="17"/>
      <c r="E69" s="77" t="s">
        <v>206</v>
      </c>
      <c r="F69" s="17"/>
      <c r="G69" s="17"/>
      <c r="H69" s="17"/>
      <c r="I69" s="17"/>
      <c r="J69" s="17"/>
      <c r="K69" s="34" t="s">
        <v>2</v>
      </c>
      <c r="L69" s="17"/>
      <c r="M69" s="34">
        <v>467.57</v>
      </c>
      <c r="N69" s="17"/>
      <c r="O69" s="51" t="s">
        <v>2</v>
      </c>
      <c r="P69" s="17"/>
    </row>
    <row r="70" spans="1:16" x14ac:dyDescent="0.25">
      <c r="A70" s="77" t="s">
        <v>2</v>
      </c>
      <c r="B70" s="17"/>
      <c r="C70" s="77" t="s">
        <v>207</v>
      </c>
      <c r="D70" s="17"/>
      <c r="E70" s="77" t="s">
        <v>208</v>
      </c>
      <c r="F70" s="17"/>
      <c r="G70" s="17"/>
      <c r="H70" s="17"/>
      <c r="I70" s="17"/>
      <c r="J70" s="17"/>
      <c r="K70" s="34" t="s">
        <v>2</v>
      </c>
      <c r="L70" s="17"/>
      <c r="M70" s="34">
        <v>2906.72</v>
      </c>
      <c r="N70" s="17"/>
      <c r="O70" s="51" t="s">
        <v>2</v>
      </c>
      <c r="P70" s="17"/>
    </row>
    <row r="71" spans="1:16" x14ac:dyDescent="0.25">
      <c r="A71" s="77" t="s">
        <v>2</v>
      </c>
      <c r="B71" s="17"/>
      <c r="C71" s="77" t="s">
        <v>209</v>
      </c>
      <c r="D71" s="17"/>
      <c r="E71" s="77" t="s">
        <v>210</v>
      </c>
      <c r="F71" s="17"/>
      <c r="G71" s="17"/>
      <c r="H71" s="17"/>
      <c r="I71" s="17"/>
      <c r="J71" s="17"/>
      <c r="K71" s="34" t="s">
        <v>2</v>
      </c>
      <c r="L71" s="17"/>
      <c r="M71" s="34">
        <v>337.25</v>
      </c>
      <c r="N71" s="17"/>
      <c r="O71" s="51" t="s">
        <v>2</v>
      </c>
      <c r="P71" s="17"/>
    </row>
    <row r="72" spans="1:16" x14ac:dyDescent="0.25">
      <c r="A72" s="77" t="s">
        <v>2</v>
      </c>
      <c r="B72" s="17"/>
      <c r="C72" s="77" t="s">
        <v>211</v>
      </c>
      <c r="D72" s="17"/>
      <c r="E72" s="77" t="s">
        <v>212</v>
      </c>
      <c r="F72" s="17"/>
      <c r="G72" s="17"/>
      <c r="H72" s="17"/>
      <c r="I72" s="17"/>
      <c r="J72" s="17"/>
      <c r="K72" s="34" t="s">
        <v>2</v>
      </c>
      <c r="L72" s="17"/>
      <c r="M72" s="34">
        <v>1787.48</v>
      </c>
      <c r="N72" s="17"/>
      <c r="O72" s="51" t="s">
        <v>2</v>
      </c>
      <c r="P72" s="17"/>
    </row>
    <row r="73" spans="1:16" x14ac:dyDescent="0.25">
      <c r="A73" s="77" t="s">
        <v>2</v>
      </c>
      <c r="B73" s="17"/>
      <c r="C73" s="77" t="s">
        <v>213</v>
      </c>
      <c r="D73" s="17"/>
      <c r="E73" s="77" t="s">
        <v>214</v>
      </c>
      <c r="F73" s="17"/>
      <c r="G73" s="17"/>
      <c r="H73" s="17"/>
      <c r="I73" s="17"/>
      <c r="J73" s="17"/>
      <c r="K73" s="34" t="s">
        <v>2</v>
      </c>
      <c r="L73" s="17"/>
      <c r="M73" s="34">
        <v>1756.68</v>
      </c>
      <c r="N73" s="17"/>
      <c r="O73" s="51" t="s">
        <v>2</v>
      </c>
      <c r="P73" s="17"/>
    </row>
    <row r="74" spans="1:16" x14ac:dyDescent="0.25">
      <c r="A74" s="77" t="s">
        <v>2</v>
      </c>
      <c r="B74" s="17"/>
      <c r="C74" s="77" t="s">
        <v>215</v>
      </c>
      <c r="D74" s="17"/>
      <c r="E74" s="77" t="s">
        <v>216</v>
      </c>
      <c r="F74" s="17"/>
      <c r="G74" s="17"/>
      <c r="H74" s="17"/>
      <c r="I74" s="17"/>
      <c r="J74" s="17"/>
      <c r="K74" s="34" t="s">
        <v>2</v>
      </c>
      <c r="L74" s="17"/>
      <c r="M74" s="34">
        <v>133.09</v>
      </c>
      <c r="N74" s="17"/>
      <c r="O74" s="51" t="s">
        <v>2</v>
      </c>
      <c r="P74" s="17"/>
    </row>
    <row r="75" spans="1:16" x14ac:dyDescent="0.25">
      <c r="A75" s="77" t="s">
        <v>2</v>
      </c>
      <c r="B75" s="17"/>
      <c r="C75" s="77" t="s">
        <v>217</v>
      </c>
      <c r="D75" s="17"/>
      <c r="E75" s="77" t="s">
        <v>218</v>
      </c>
      <c r="F75" s="17"/>
      <c r="G75" s="17"/>
      <c r="H75" s="17"/>
      <c r="I75" s="17"/>
      <c r="J75" s="17"/>
      <c r="K75" s="34" t="s">
        <v>2</v>
      </c>
      <c r="L75" s="17"/>
      <c r="M75" s="34">
        <v>614.19000000000005</v>
      </c>
      <c r="N75" s="17"/>
      <c r="O75" s="51" t="s">
        <v>2</v>
      </c>
      <c r="P75" s="17"/>
    </row>
    <row r="76" spans="1:16" x14ac:dyDescent="0.25">
      <c r="A76" s="77" t="s">
        <v>2</v>
      </c>
      <c r="B76" s="17"/>
      <c r="C76" s="77" t="s">
        <v>181</v>
      </c>
      <c r="D76" s="17"/>
      <c r="E76" s="77" t="s">
        <v>182</v>
      </c>
      <c r="F76" s="17"/>
      <c r="G76" s="17"/>
      <c r="H76" s="17"/>
      <c r="I76" s="17"/>
      <c r="J76" s="17"/>
      <c r="K76" s="34">
        <v>100</v>
      </c>
      <c r="L76" s="17"/>
      <c r="M76" s="34">
        <v>0</v>
      </c>
      <c r="N76" s="17"/>
      <c r="O76" s="51">
        <v>0</v>
      </c>
      <c r="P76" s="17"/>
    </row>
    <row r="77" spans="1:16" x14ac:dyDescent="0.25">
      <c r="A77" s="150" t="s">
        <v>2</v>
      </c>
      <c r="B77" s="17"/>
      <c r="C77" s="150" t="s">
        <v>108</v>
      </c>
      <c r="D77" s="17"/>
      <c r="E77" s="17"/>
      <c r="F77" s="17"/>
      <c r="G77" s="17"/>
      <c r="H77" s="17"/>
      <c r="I77" s="17"/>
      <c r="J77" s="17"/>
      <c r="K77" s="151">
        <v>530</v>
      </c>
      <c r="L77" s="17"/>
      <c r="M77" s="151">
        <v>352.88</v>
      </c>
      <c r="N77" s="17"/>
      <c r="O77" s="149">
        <v>66.58</v>
      </c>
      <c r="P77" s="17"/>
    </row>
    <row r="78" spans="1:16" x14ac:dyDescent="0.25">
      <c r="A78" s="77" t="s">
        <v>2</v>
      </c>
      <c r="B78" s="17"/>
      <c r="C78" s="77" t="s">
        <v>173</v>
      </c>
      <c r="D78" s="17"/>
      <c r="E78" s="77" t="s">
        <v>174</v>
      </c>
      <c r="F78" s="17"/>
      <c r="G78" s="17"/>
      <c r="H78" s="17"/>
      <c r="I78" s="17"/>
      <c r="J78" s="17"/>
      <c r="K78" s="34">
        <v>530</v>
      </c>
      <c r="L78" s="17"/>
      <c r="M78" s="34">
        <v>352.88</v>
      </c>
      <c r="N78" s="17"/>
      <c r="O78" s="51">
        <v>66.58</v>
      </c>
      <c r="P78" s="17"/>
    </row>
    <row r="79" spans="1:16" x14ac:dyDescent="0.25">
      <c r="A79" s="77" t="s">
        <v>2</v>
      </c>
      <c r="B79" s="17"/>
      <c r="C79" s="77" t="s">
        <v>189</v>
      </c>
      <c r="D79" s="17"/>
      <c r="E79" s="77" t="s">
        <v>190</v>
      </c>
      <c r="F79" s="17"/>
      <c r="G79" s="17"/>
      <c r="H79" s="17"/>
      <c r="I79" s="17"/>
      <c r="J79" s="17"/>
      <c r="K79" s="34" t="s">
        <v>2</v>
      </c>
      <c r="L79" s="17"/>
      <c r="M79" s="34">
        <v>352.88</v>
      </c>
      <c r="N79" s="17"/>
      <c r="O79" s="51" t="s">
        <v>2</v>
      </c>
      <c r="P79" s="17"/>
    </row>
    <row r="80" spans="1:16" x14ac:dyDescent="0.25">
      <c r="A80" s="150" t="s">
        <v>2</v>
      </c>
      <c r="B80" s="17"/>
      <c r="C80" s="150" t="s">
        <v>109</v>
      </c>
      <c r="D80" s="17"/>
      <c r="E80" s="17"/>
      <c r="F80" s="17"/>
      <c r="G80" s="17"/>
      <c r="H80" s="17"/>
      <c r="I80" s="17"/>
      <c r="J80" s="17"/>
      <c r="K80" s="151">
        <v>11360</v>
      </c>
      <c r="L80" s="17"/>
      <c r="M80" s="151">
        <v>1940.24</v>
      </c>
      <c r="N80" s="17"/>
      <c r="O80" s="149">
        <v>17.079999999999998</v>
      </c>
      <c r="P80" s="17"/>
    </row>
    <row r="81" spans="1:16" x14ac:dyDescent="0.25">
      <c r="A81" s="77" t="s">
        <v>2</v>
      </c>
      <c r="B81" s="17"/>
      <c r="C81" s="77" t="s">
        <v>219</v>
      </c>
      <c r="D81" s="17"/>
      <c r="E81" s="77" t="s">
        <v>220</v>
      </c>
      <c r="F81" s="17"/>
      <c r="G81" s="17"/>
      <c r="H81" s="17"/>
      <c r="I81" s="17"/>
      <c r="J81" s="17"/>
      <c r="K81" s="34">
        <v>2000</v>
      </c>
      <c r="L81" s="17"/>
      <c r="M81" s="34">
        <v>0</v>
      </c>
      <c r="N81" s="17"/>
      <c r="O81" s="51">
        <v>0</v>
      </c>
      <c r="P81" s="17"/>
    </row>
    <row r="82" spans="1:16" x14ac:dyDescent="0.25">
      <c r="A82" s="77" t="s">
        <v>2</v>
      </c>
      <c r="B82" s="17"/>
      <c r="C82" s="77" t="s">
        <v>173</v>
      </c>
      <c r="D82" s="17"/>
      <c r="E82" s="77" t="s">
        <v>174</v>
      </c>
      <c r="F82" s="17"/>
      <c r="G82" s="17"/>
      <c r="H82" s="17"/>
      <c r="I82" s="17"/>
      <c r="J82" s="17"/>
      <c r="K82" s="34">
        <v>1360</v>
      </c>
      <c r="L82" s="17"/>
      <c r="M82" s="34">
        <v>0</v>
      </c>
      <c r="N82" s="17"/>
      <c r="O82" s="51">
        <v>0</v>
      </c>
      <c r="P82" s="17"/>
    </row>
    <row r="83" spans="1:16" x14ac:dyDescent="0.25">
      <c r="A83" s="77" t="s">
        <v>2</v>
      </c>
      <c r="B83" s="17"/>
      <c r="C83" s="77" t="s">
        <v>221</v>
      </c>
      <c r="D83" s="17"/>
      <c r="E83" s="77" t="s">
        <v>222</v>
      </c>
      <c r="F83" s="17"/>
      <c r="G83" s="17"/>
      <c r="H83" s="17"/>
      <c r="I83" s="17"/>
      <c r="J83" s="17"/>
      <c r="K83" s="34">
        <v>8000</v>
      </c>
      <c r="L83" s="17"/>
      <c r="M83" s="34">
        <v>1940.24</v>
      </c>
      <c r="N83" s="17"/>
      <c r="O83" s="51">
        <v>24.25</v>
      </c>
      <c r="P83" s="17"/>
    </row>
    <row r="84" spans="1:16" x14ac:dyDescent="0.25">
      <c r="A84" s="77" t="s">
        <v>2</v>
      </c>
      <c r="B84" s="17"/>
      <c r="C84" s="77" t="s">
        <v>223</v>
      </c>
      <c r="D84" s="17"/>
      <c r="E84" s="77" t="s">
        <v>224</v>
      </c>
      <c r="F84" s="17"/>
      <c r="G84" s="17"/>
      <c r="H84" s="17"/>
      <c r="I84" s="17"/>
      <c r="J84" s="17"/>
      <c r="K84" s="34" t="s">
        <v>2</v>
      </c>
      <c r="L84" s="17"/>
      <c r="M84" s="34">
        <v>1940.24</v>
      </c>
      <c r="N84" s="17"/>
      <c r="O84" s="51" t="s">
        <v>2</v>
      </c>
      <c r="P84" s="17"/>
    </row>
    <row r="85" spans="1:16" x14ac:dyDescent="0.25">
      <c r="A85" s="150" t="s">
        <v>2</v>
      </c>
      <c r="B85" s="17"/>
      <c r="C85" s="150" t="s">
        <v>111</v>
      </c>
      <c r="D85" s="17"/>
      <c r="E85" s="17"/>
      <c r="F85" s="17"/>
      <c r="G85" s="17"/>
      <c r="H85" s="17"/>
      <c r="I85" s="17"/>
      <c r="J85" s="17"/>
      <c r="K85" s="151">
        <v>670</v>
      </c>
      <c r="L85" s="17"/>
      <c r="M85" s="151">
        <v>0</v>
      </c>
      <c r="N85" s="17"/>
      <c r="O85" s="149">
        <v>0</v>
      </c>
      <c r="P85" s="17"/>
    </row>
    <row r="86" spans="1:16" x14ac:dyDescent="0.25">
      <c r="A86" s="150" t="s">
        <v>2</v>
      </c>
      <c r="B86" s="17"/>
      <c r="C86" s="150" t="s">
        <v>112</v>
      </c>
      <c r="D86" s="17"/>
      <c r="E86" s="17"/>
      <c r="F86" s="17"/>
      <c r="G86" s="17"/>
      <c r="H86" s="17"/>
      <c r="I86" s="17"/>
      <c r="J86" s="17"/>
      <c r="K86" s="151">
        <v>670</v>
      </c>
      <c r="L86" s="17"/>
      <c r="M86" s="151">
        <v>0</v>
      </c>
      <c r="N86" s="17"/>
      <c r="O86" s="149">
        <v>0</v>
      </c>
      <c r="P86" s="17"/>
    </row>
    <row r="87" spans="1:16" x14ac:dyDescent="0.25">
      <c r="A87" s="77" t="s">
        <v>2</v>
      </c>
      <c r="B87" s="17"/>
      <c r="C87" s="77" t="s">
        <v>173</v>
      </c>
      <c r="D87" s="17"/>
      <c r="E87" s="77" t="s">
        <v>174</v>
      </c>
      <c r="F87" s="17"/>
      <c r="G87" s="17"/>
      <c r="H87" s="17"/>
      <c r="I87" s="17"/>
      <c r="J87" s="17"/>
      <c r="K87" s="34">
        <v>670</v>
      </c>
      <c r="L87" s="17"/>
      <c r="M87" s="34">
        <v>0</v>
      </c>
      <c r="N87" s="17"/>
      <c r="O87" s="51">
        <v>0</v>
      </c>
      <c r="P87" s="17"/>
    </row>
    <row r="88" spans="1:16" x14ac:dyDescent="0.25">
      <c r="A88" s="150" t="s">
        <v>2</v>
      </c>
      <c r="B88" s="17"/>
      <c r="C88" s="150" t="s">
        <v>121</v>
      </c>
      <c r="D88" s="17"/>
      <c r="E88" s="17"/>
      <c r="F88" s="17"/>
      <c r="G88" s="17"/>
      <c r="H88" s="17"/>
      <c r="I88" s="17"/>
      <c r="J88" s="17"/>
      <c r="K88" s="151">
        <v>2459</v>
      </c>
      <c r="L88" s="17"/>
      <c r="M88" s="151">
        <v>0</v>
      </c>
      <c r="N88" s="17"/>
      <c r="O88" s="149">
        <v>0</v>
      </c>
      <c r="P88" s="17"/>
    </row>
    <row r="89" spans="1:16" x14ac:dyDescent="0.25">
      <c r="A89" s="150" t="s">
        <v>2</v>
      </c>
      <c r="B89" s="17"/>
      <c r="C89" s="150" t="s">
        <v>123</v>
      </c>
      <c r="D89" s="17"/>
      <c r="E89" s="17"/>
      <c r="F89" s="17"/>
      <c r="G89" s="17"/>
      <c r="H89" s="17"/>
      <c r="I89" s="17"/>
      <c r="J89" s="17"/>
      <c r="K89" s="151">
        <v>1733</v>
      </c>
      <c r="L89" s="17"/>
      <c r="M89" s="151">
        <v>0</v>
      </c>
      <c r="N89" s="17"/>
      <c r="O89" s="149">
        <v>0</v>
      </c>
      <c r="P89" s="17"/>
    </row>
    <row r="90" spans="1:16" x14ac:dyDescent="0.25">
      <c r="A90" s="77" t="s">
        <v>2</v>
      </c>
      <c r="B90" s="17"/>
      <c r="C90" s="77" t="s">
        <v>173</v>
      </c>
      <c r="D90" s="17"/>
      <c r="E90" s="77" t="s">
        <v>174</v>
      </c>
      <c r="F90" s="17"/>
      <c r="G90" s="17"/>
      <c r="H90" s="17"/>
      <c r="I90" s="17"/>
      <c r="J90" s="17"/>
      <c r="K90" s="34">
        <v>1733</v>
      </c>
      <c r="L90" s="17"/>
      <c r="M90" s="34">
        <v>0</v>
      </c>
      <c r="N90" s="17"/>
      <c r="O90" s="51">
        <v>0</v>
      </c>
      <c r="P90" s="17"/>
    </row>
    <row r="91" spans="1:16" x14ac:dyDescent="0.25">
      <c r="A91" s="150" t="s">
        <v>2</v>
      </c>
      <c r="B91" s="17"/>
      <c r="C91" s="150" t="s">
        <v>125</v>
      </c>
      <c r="D91" s="17"/>
      <c r="E91" s="17"/>
      <c r="F91" s="17"/>
      <c r="G91" s="17"/>
      <c r="H91" s="17"/>
      <c r="I91" s="17"/>
      <c r="J91" s="17"/>
      <c r="K91" s="151">
        <v>235</v>
      </c>
      <c r="L91" s="17"/>
      <c r="M91" s="151">
        <v>0</v>
      </c>
      <c r="N91" s="17"/>
      <c r="O91" s="149">
        <v>0</v>
      </c>
      <c r="P91" s="17"/>
    </row>
    <row r="92" spans="1:16" x14ac:dyDescent="0.25">
      <c r="A92" s="77" t="s">
        <v>2</v>
      </c>
      <c r="B92" s="17"/>
      <c r="C92" s="77" t="s">
        <v>177</v>
      </c>
      <c r="D92" s="17"/>
      <c r="E92" s="77" t="s">
        <v>178</v>
      </c>
      <c r="F92" s="17"/>
      <c r="G92" s="17"/>
      <c r="H92" s="17"/>
      <c r="I92" s="17"/>
      <c r="J92" s="17"/>
      <c r="K92" s="34">
        <v>235</v>
      </c>
      <c r="L92" s="17"/>
      <c r="M92" s="34">
        <v>0</v>
      </c>
      <c r="N92" s="17"/>
      <c r="O92" s="51">
        <v>0</v>
      </c>
      <c r="P92" s="17"/>
    </row>
    <row r="93" spans="1:16" x14ac:dyDescent="0.25">
      <c r="A93" s="150" t="s">
        <v>2</v>
      </c>
      <c r="B93" s="17"/>
      <c r="C93" s="150" t="s">
        <v>127</v>
      </c>
      <c r="D93" s="17"/>
      <c r="E93" s="17"/>
      <c r="F93" s="17"/>
      <c r="G93" s="17"/>
      <c r="H93" s="17"/>
      <c r="I93" s="17"/>
      <c r="J93" s="17"/>
      <c r="K93" s="151">
        <v>491</v>
      </c>
      <c r="L93" s="17"/>
      <c r="M93" s="151">
        <v>0</v>
      </c>
      <c r="N93" s="17"/>
      <c r="O93" s="149">
        <v>0</v>
      </c>
      <c r="P93" s="17"/>
    </row>
    <row r="94" spans="1:16" x14ac:dyDescent="0.25">
      <c r="A94" s="77" t="s">
        <v>2</v>
      </c>
      <c r="B94" s="17"/>
      <c r="C94" s="77" t="s">
        <v>177</v>
      </c>
      <c r="D94" s="17"/>
      <c r="E94" s="77" t="s">
        <v>178</v>
      </c>
      <c r="F94" s="17"/>
      <c r="G94" s="17"/>
      <c r="H94" s="17"/>
      <c r="I94" s="17"/>
      <c r="J94" s="17"/>
      <c r="K94" s="34">
        <v>491</v>
      </c>
      <c r="L94" s="17"/>
      <c r="M94" s="34">
        <v>0</v>
      </c>
      <c r="N94" s="17"/>
      <c r="O94" s="51">
        <v>0</v>
      </c>
      <c r="P94" s="17"/>
    </row>
    <row r="95" spans="1:16" x14ac:dyDescent="0.25">
      <c r="A95" s="155" t="s">
        <v>170</v>
      </c>
      <c r="B95" s="17"/>
      <c r="C95" s="155" t="s">
        <v>225</v>
      </c>
      <c r="D95" s="17"/>
      <c r="E95" s="155" t="s">
        <v>226</v>
      </c>
      <c r="F95" s="17"/>
      <c r="G95" s="17"/>
      <c r="H95" s="17"/>
      <c r="I95" s="17"/>
      <c r="J95" s="17"/>
      <c r="K95" s="156">
        <v>95628</v>
      </c>
      <c r="L95" s="17"/>
      <c r="M95" s="156">
        <v>38808.22</v>
      </c>
      <c r="N95" s="17"/>
      <c r="O95" s="157">
        <v>40.58</v>
      </c>
      <c r="P95" s="17"/>
    </row>
    <row r="96" spans="1:16" x14ac:dyDescent="0.25">
      <c r="A96" s="150" t="s">
        <v>2</v>
      </c>
      <c r="B96" s="17"/>
      <c r="C96" s="150" t="s">
        <v>116</v>
      </c>
      <c r="D96" s="17"/>
      <c r="E96" s="17"/>
      <c r="F96" s="17"/>
      <c r="G96" s="17"/>
      <c r="H96" s="17"/>
      <c r="I96" s="17"/>
      <c r="J96" s="17"/>
      <c r="K96" s="151">
        <v>60495</v>
      </c>
      <c r="L96" s="17"/>
      <c r="M96" s="151">
        <v>29399.15</v>
      </c>
      <c r="N96" s="17"/>
      <c r="O96" s="149">
        <v>48.6</v>
      </c>
      <c r="P96" s="17"/>
    </row>
    <row r="97" spans="1:16" x14ac:dyDescent="0.25">
      <c r="A97" s="150" t="s">
        <v>2</v>
      </c>
      <c r="B97" s="17"/>
      <c r="C97" s="150" t="s">
        <v>117</v>
      </c>
      <c r="D97" s="17"/>
      <c r="E97" s="17"/>
      <c r="F97" s="17"/>
      <c r="G97" s="17"/>
      <c r="H97" s="17"/>
      <c r="I97" s="17"/>
      <c r="J97" s="17"/>
      <c r="K97" s="151">
        <v>60495</v>
      </c>
      <c r="L97" s="17"/>
      <c r="M97" s="151">
        <v>29399.15</v>
      </c>
      <c r="N97" s="17"/>
      <c r="O97" s="149">
        <v>48.6</v>
      </c>
      <c r="P97" s="17"/>
    </row>
    <row r="98" spans="1:16" x14ac:dyDescent="0.25">
      <c r="A98" s="77" t="s">
        <v>2</v>
      </c>
      <c r="B98" s="17"/>
      <c r="C98" s="77" t="s">
        <v>219</v>
      </c>
      <c r="D98" s="17"/>
      <c r="E98" s="77" t="s">
        <v>220</v>
      </c>
      <c r="F98" s="17"/>
      <c r="G98" s="17"/>
      <c r="H98" s="17"/>
      <c r="I98" s="17"/>
      <c r="J98" s="17"/>
      <c r="K98" s="34">
        <v>58895</v>
      </c>
      <c r="L98" s="17"/>
      <c r="M98" s="34">
        <v>28783</v>
      </c>
      <c r="N98" s="17"/>
      <c r="O98" s="51">
        <v>48.87</v>
      </c>
      <c r="P98" s="17"/>
    </row>
    <row r="99" spans="1:16" x14ac:dyDescent="0.25">
      <c r="A99" s="77" t="s">
        <v>2</v>
      </c>
      <c r="B99" s="17"/>
      <c r="C99" s="77" t="s">
        <v>227</v>
      </c>
      <c r="D99" s="17"/>
      <c r="E99" s="77" t="s">
        <v>228</v>
      </c>
      <c r="F99" s="17"/>
      <c r="G99" s="17"/>
      <c r="H99" s="17"/>
      <c r="I99" s="17"/>
      <c r="J99" s="17"/>
      <c r="K99" s="34" t="s">
        <v>2</v>
      </c>
      <c r="L99" s="17"/>
      <c r="M99" s="34">
        <v>23933.91</v>
      </c>
      <c r="N99" s="17"/>
      <c r="O99" s="51" t="s">
        <v>2</v>
      </c>
      <c r="P99" s="17"/>
    </row>
    <row r="100" spans="1:16" x14ac:dyDescent="0.25">
      <c r="A100" s="77" t="s">
        <v>2</v>
      </c>
      <c r="B100" s="17"/>
      <c r="C100" s="77" t="s">
        <v>229</v>
      </c>
      <c r="D100" s="17"/>
      <c r="E100" s="77" t="s">
        <v>230</v>
      </c>
      <c r="F100" s="17"/>
      <c r="G100" s="17"/>
      <c r="H100" s="17"/>
      <c r="I100" s="17"/>
      <c r="J100" s="17"/>
      <c r="K100" s="34" t="s">
        <v>2</v>
      </c>
      <c r="L100" s="17"/>
      <c r="M100" s="34">
        <v>900</v>
      </c>
      <c r="N100" s="17"/>
      <c r="O100" s="51" t="s">
        <v>2</v>
      </c>
      <c r="P100" s="17"/>
    </row>
    <row r="101" spans="1:16" x14ac:dyDescent="0.25">
      <c r="A101" s="77" t="s">
        <v>2</v>
      </c>
      <c r="B101" s="17"/>
      <c r="C101" s="77" t="s">
        <v>231</v>
      </c>
      <c r="D101" s="17"/>
      <c r="E101" s="77" t="s">
        <v>232</v>
      </c>
      <c r="F101" s="17"/>
      <c r="G101" s="17"/>
      <c r="H101" s="17"/>
      <c r="I101" s="17"/>
      <c r="J101" s="17"/>
      <c r="K101" s="34" t="s">
        <v>2</v>
      </c>
      <c r="L101" s="17"/>
      <c r="M101" s="34">
        <v>3949.09</v>
      </c>
      <c r="N101" s="17"/>
      <c r="O101" s="51" t="s">
        <v>2</v>
      </c>
      <c r="P101" s="17"/>
    </row>
    <row r="102" spans="1:16" x14ac:dyDescent="0.25">
      <c r="A102" s="77" t="s">
        <v>2</v>
      </c>
      <c r="B102" s="17"/>
      <c r="C102" s="77" t="s">
        <v>173</v>
      </c>
      <c r="D102" s="17"/>
      <c r="E102" s="77" t="s">
        <v>174</v>
      </c>
      <c r="F102" s="17"/>
      <c r="G102" s="17"/>
      <c r="H102" s="17"/>
      <c r="I102" s="17"/>
      <c r="J102" s="17"/>
      <c r="K102" s="34">
        <v>1600</v>
      </c>
      <c r="L102" s="17"/>
      <c r="M102" s="34">
        <v>616.15</v>
      </c>
      <c r="N102" s="17"/>
      <c r="O102" s="51">
        <v>38.51</v>
      </c>
      <c r="P102" s="17"/>
    </row>
    <row r="103" spans="1:16" x14ac:dyDescent="0.25">
      <c r="A103" s="77" t="s">
        <v>2</v>
      </c>
      <c r="B103" s="17"/>
      <c r="C103" s="77" t="s">
        <v>233</v>
      </c>
      <c r="D103" s="17"/>
      <c r="E103" s="77" t="s">
        <v>234</v>
      </c>
      <c r="F103" s="17"/>
      <c r="G103" s="17"/>
      <c r="H103" s="17"/>
      <c r="I103" s="17"/>
      <c r="J103" s="17"/>
      <c r="K103" s="34" t="s">
        <v>2</v>
      </c>
      <c r="L103" s="17"/>
      <c r="M103" s="34">
        <v>616.15</v>
      </c>
      <c r="N103" s="17"/>
      <c r="O103" s="51" t="s">
        <v>2</v>
      </c>
      <c r="P103" s="17"/>
    </row>
    <row r="104" spans="1:16" x14ac:dyDescent="0.25">
      <c r="A104" s="150" t="s">
        <v>2</v>
      </c>
      <c r="B104" s="17"/>
      <c r="C104" s="150" t="s">
        <v>104</v>
      </c>
      <c r="D104" s="17"/>
      <c r="E104" s="17"/>
      <c r="F104" s="17"/>
      <c r="G104" s="17"/>
      <c r="H104" s="17"/>
      <c r="I104" s="17"/>
      <c r="J104" s="17"/>
      <c r="K104" s="151">
        <v>35133</v>
      </c>
      <c r="L104" s="17"/>
      <c r="M104" s="151">
        <v>9409.07</v>
      </c>
      <c r="N104" s="17"/>
      <c r="O104" s="149">
        <v>26.78</v>
      </c>
      <c r="P104" s="17"/>
    </row>
    <row r="105" spans="1:16" x14ac:dyDescent="0.25">
      <c r="A105" s="150" t="s">
        <v>2</v>
      </c>
      <c r="B105" s="17"/>
      <c r="C105" s="150" t="s">
        <v>105</v>
      </c>
      <c r="D105" s="17"/>
      <c r="E105" s="17"/>
      <c r="F105" s="17"/>
      <c r="G105" s="17"/>
      <c r="H105" s="17"/>
      <c r="I105" s="17"/>
      <c r="J105" s="17"/>
      <c r="K105" s="151">
        <v>35133</v>
      </c>
      <c r="L105" s="17"/>
      <c r="M105" s="151">
        <v>9409.07</v>
      </c>
      <c r="N105" s="17"/>
      <c r="O105" s="149">
        <v>26.78</v>
      </c>
      <c r="P105" s="17"/>
    </row>
    <row r="106" spans="1:16" x14ac:dyDescent="0.25">
      <c r="A106" s="77" t="s">
        <v>2</v>
      </c>
      <c r="B106" s="17"/>
      <c r="C106" s="77" t="s">
        <v>219</v>
      </c>
      <c r="D106" s="17"/>
      <c r="E106" s="77" t="s">
        <v>220</v>
      </c>
      <c r="F106" s="17"/>
      <c r="G106" s="17"/>
      <c r="H106" s="17"/>
      <c r="I106" s="17"/>
      <c r="J106" s="17"/>
      <c r="K106" s="34">
        <v>9611</v>
      </c>
      <c r="L106" s="17"/>
      <c r="M106" s="34">
        <v>0</v>
      </c>
      <c r="N106" s="17"/>
      <c r="O106" s="51">
        <v>0</v>
      </c>
      <c r="P106" s="17"/>
    </row>
    <row r="107" spans="1:16" x14ac:dyDescent="0.25">
      <c r="A107" s="77" t="s">
        <v>2</v>
      </c>
      <c r="B107" s="17"/>
      <c r="C107" s="77" t="s">
        <v>173</v>
      </c>
      <c r="D107" s="17"/>
      <c r="E107" s="77" t="s">
        <v>174</v>
      </c>
      <c r="F107" s="17"/>
      <c r="G107" s="17"/>
      <c r="H107" s="17"/>
      <c r="I107" s="17"/>
      <c r="J107" s="17"/>
      <c r="K107" s="34">
        <v>25522</v>
      </c>
      <c r="L107" s="17"/>
      <c r="M107" s="34">
        <v>9409.07</v>
      </c>
      <c r="N107" s="17"/>
      <c r="O107" s="51">
        <v>36.869999999999997</v>
      </c>
      <c r="P107" s="17"/>
    </row>
    <row r="108" spans="1:16" x14ac:dyDescent="0.25">
      <c r="A108" s="77" t="s">
        <v>2</v>
      </c>
      <c r="B108" s="17"/>
      <c r="C108" s="77" t="s">
        <v>189</v>
      </c>
      <c r="D108" s="17"/>
      <c r="E108" s="77" t="s">
        <v>190</v>
      </c>
      <c r="F108" s="17"/>
      <c r="G108" s="17"/>
      <c r="H108" s="17"/>
      <c r="I108" s="17"/>
      <c r="J108" s="17"/>
      <c r="K108" s="34" t="s">
        <v>2</v>
      </c>
      <c r="L108" s="17"/>
      <c r="M108" s="34">
        <v>9409.07</v>
      </c>
      <c r="N108" s="17"/>
      <c r="O108" s="51" t="s">
        <v>2</v>
      </c>
      <c r="P108" s="17"/>
    </row>
    <row r="109" spans="1:16" x14ac:dyDescent="0.25">
      <c r="A109" s="155" t="s">
        <v>170</v>
      </c>
      <c r="B109" s="17"/>
      <c r="C109" s="155" t="s">
        <v>235</v>
      </c>
      <c r="D109" s="17"/>
      <c r="E109" s="155" t="s">
        <v>236</v>
      </c>
      <c r="F109" s="17"/>
      <c r="G109" s="17"/>
      <c r="H109" s="17"/>
      <c r="I109" s="17"/>
      <c r="J109" s="17"/>
      <c r="K109" s="156">
        <v>66</v>
      </c>
      <c r="L109" s="17"/>
      <c r="M109" s="156">
        <v>0</v>
      </c>
      <c r="N109" s="17"/>
      <c r="O109" s="157">
        <v>0</v>
      </c>
      <c r="P109" s="17"/>
    </row>
    <row r="110" spans="1:16" x14ac:dyDescent="0.25">
      <c r="A110" s="150" t="s">
        <v>2</v>
      </c>
      <c r="B110" s="17"/>
      <c r="C110" s="150" t="s">
        <v>116</v>
      </c>
      <c r="D110" s="17"/>
      <c r="E110" s="17"/>
      <c r="F110" s="17"/>
      <c r="G110" s="17"/>
      <c r="H110" s="17"/>
      <c r="I110" s="17"/>
      <c r="J110" s="17"/>
      <c r="K110" s="151">
        <v>66</v>
      </c>
      <c r="L110" s="17"/>
      <c r="M110" s="151">
        <v>0</v>
      </c>
      <c r="N110" s="17"/>
      <c r="O110" s="149">
        <v>0</v>
      </c>
      <c r="P110" s="17"/>
    </row>
    <row r="111" spans="1:16" x14ac:dyDescent="0.25">
      <c r="A111" s="150" t="s">
        <v>2</v>
      </c>
      <c r="B111" s="17"/>
      <c r="C111" s="150" t="s">
        <v>117</v>
      </c>
      <c r="D111" s="17"/>
      <c r="E111" s="17"/>
      <c r="F111" s="17"/>
      <c r="G111" s="17"/>
      <c r="H111" s="17"/>
      <c r="I111" s="17"/>
      <c r="J111" s="17"/>
      <c r="K111" s="151">
        <v>66</v>
      </c>
      <c r="L111" s="17"/>
      <c r="M111" s="151">
        <v>0</v>
      </c>
      <c r="N111" s="17"/>
      <c r="O111" s="149">
        <v>0</v>
      </c>
      <c r="P111" s="17"/>
    </row>
    <row r="112" spans="1:16" x14ac:dyDescent="0.25">
      <c r="A112" s="77" t="s">
        <v>2</v>
      </c>
      <c r="B112" s="17"/>
      <c r="C112" s="77" t="s">
        <v>173</v>
      </c>
      <c r="D112" s="17"/>
      <c r="E112" s="77" t="s">
        <v>174</v>
      </c>
      <c r="F112" s="17"/>
      <c r="G112" s="17"/>
      <c r="H112" s="17"/>
      <c r="I112" s="17"/>
      <c r="J112" s="17"/>
      <c r="K112" s="34">
        <v>66</v>
      </c>
      <c r="L112" s="17"/>
      <c r="M112" s="34">
        <v>0</v>
      </c>
      <c r="N112" s="17"/>
      <c r="O112" s="51">
        <v>0</v>
      </c>
      <c r="P112" s="17"/>
    </row>
    <row r="113" spans="1:16" x14ac:dyDescent="0.25">
      <c r="A113" s="155" t="s">
        <v>170</v>
      </c>
      <c r="B113" s="17"/>
      <c r="C113" s="155" t="s">
        <v>237</v>
      </c>
      <c r="D113" s="17"/>
      <c r="E113" s="155" t="s">
        <v>238</v>
      </c>
      <c r="F113" s="17"/>
      <c r="G113" s="17"/>
      <c r="H113" s="17"/>
      <c r="I113" s="17"/>
      <c r="J113" s="17"/>
      <c r="K113" s="156">
        <v>133</v>
      </c>
      <c r="L113" s="17"/>
      <c r="M113" s="156">
        <v>0</v>
      </c>
      <c r="N113" s="17"/>
      <c r="O113" s="157">
        <v>0</v>
      </c>
      <c r="P113" s="17"/>
    </row>
    <row r="114" spans="1:16" x14ac:dyDescent="0.25">
      <c r="A114" s="150" t="s">
        <v>2</v>
      </c>
      <c r="B114" s="17"/>
      <c r="C114" s="150" t="s">
        <v>116</v>
      </c>
      <c r="D114" s="17"/>
      <c r="E114" s="17"/>
      <c r="F114" s="17"/>
      <c r="G114" s="17"/>
      <c r="H114" s="17"/>
      <c r="I114" s="17"/>
      <c r="J114" s="17"/>
      <c r="K114" s="151">
        <v>133</v>
      </c>
      <c r="L114" s="17"/>
      <c r="M114" s="151">
        <v>0</v>
      </c>
      <c r="N114" s="17"/>
      <c r="O114" s="149">
        <v>0</v>
      </c>
      <c r="P114" s="17"/>
    </row>
    <row r="115" spans="1:16" x14ac:dyDescent="0.25">
      <c r="A115" s="150" t="s">
        <v>2</v>
      </c>
      <c r="B115" s="17"/>
      <c r="C115" s="150" t="s">
        <v>117</v>
      </c>
      <c r="D115" s="17"/>
      <c r="E115" s="17"/>
      <c r="F115" s="17"/>
      <c r="G115" s="17"/>
      <c r="H115" s="17"/>
      <c r="I115" s="17"/>
      <c r="J115" s="17"/>
      <c r="K115" s="151">
        <v>133</v>
      </c>
      <c r="L115" s="17"/>
      <c r="M115" s="151">
        <v>0</v>
      </c>
      <c r="N115" s="17"/>
      <c r="O115" s="149">
        <v>0</v>
      </c>
      <c r="P115" s="17"/>
    </row>
    <row r="116" spans="1:16" x14ac:dyDescent="0.25">
      <c r="A116" s="77" t="s">
        <v>2</v>
      </c>
      <c r="B116" s="17"/>
      <c r="C116" s="77" t="s">
        <v>173</v>
      </c>
      <c r="D116" s="17"/>
      <c r="E116" s="77" t="s">
        <v>174</v>
      </c>
      <c r="F116" s="17"/>
      <c r="G116" s="17"/>
      <c r="H116" s="17"/>
      <c r="I116" s="17"/>
      <c r="J116" s="17"/>
      <c r="K116" s="34">
        <v>133</v>
      </c>
      <c r="L116" s="17"/>
      <c r="M116" s="34">
        <v>0</v>
      </c>
      <c r="N116" s="17"/>
      <c r="O116" s="51">
        <v>0</v>
      </c>
      <c r="P116" s="17"/>
    </row>
    <row r="117" spans="1:16" x14ac:dyDescent="0.25">
      <c r="A117" s="155" t="s">
        <v>239</v>
      </c>
      <c r="B117" s="17"/>
      <c r="C117" s="155" t="s">
        <v>240</v>
      </c>
      <c r="D117" s="17"/>
      <c r="E117" s="155" t="s">
        <v>241</v>
      </c>
      <c r="F117" s="17"/>
      <c r="G117" s="17"/>
      <c r="H117" s="17"/>
      <c r="I117" s="17"/>
      <c r="J117" s="17"/>
      <c r="K117" s="156">
        <v>950</v>
      </c>
      <c r="L117" s="17"/>
      <c r="M117" s="156">
        <v>0</v>
      </c>
      <c r="N117" s="17"/>
      <c r="O117" s="157">
        <v>0</v>
      </c>
      <c r="P117" s="17"/>
    </row>
    <row r="118" spans="1:16" x14ac:dyDescent="0.25">
      <c r="A118" s="150" t="s">
        <v>2</v>
      </c>
      <c r="B118" s="17"/>
      <c r="C118" s="150" t="s">
        <v>106</v>
      </c>
      <c r="D118" s="17"/>
      <c r="E118" s="17"/>
      <c r="F118" s="17"/>
      <c r="G118" s="17"/>
      <c r="H118" s="17"/>
      <c r="I118" s="17"/>
      <c r="J118" s="17"/>
      <c r="K118" s="151">
        <v>950</v>
      </c>
      <c r="L118" s="17"/>
      <c r="M118" s="151">
        <v>0</v>
      </c>
      <c r="N118" s="17"/>
      <c r="O118" s="149">
        <v>0</v>
      </c>
      <c r="P118" s="17"/>
    </row>
    <row r="119" spans="1:16" x14ac:dyDescent="0.25">
      <c r="A119" s="150" t="s">
        <v>2</v>
      </c>
      <c r="B119" s="17"/>
      <c r="C119" s="150" t="s">
        <v>109</v>
      </c>
      <c r="D119" s="17"/>
      <c r="E119" s="17"/>
      <c r="F119" s="17"/>
      <c r="G119" s="17"/>
      <c r="H119" s="17"/>
      <c r="I119" s="17"/>
      <c r="J119" s="17"/>
      <c r="K119" s="151">
        <v>950</v>
      </c>
      <c r="L119" s="17"/>
      <c r="M119" s="151">
        <v>0</v>
      </c>
      <c r="N119" s="17"/>
      <c r="O119" s="149">
        <v>0</v>
      </c>
      <c r="P119" s="17"/>
    </row>
    <row r="120" spans="1:16" x14ac:dyDescent="0.25">
      <c r="A120" s="77" t="s">
        <v>2</v>
      </c>
      <c r="B120" s="17"/>
      <c r="C120" s="77" t="s">
        <v>242</v>
      </c>
      <c r="D120" s="17"/>
      <c r="E120" s="77" t="s">
        <v>243</v>
      </c>
      <c r="F120" s="17"/>
      <c r="G120" s="17"/>
      <c r="H120" s="17"/>
      <c r="I120" s="17"/>
      <c r="J120" s="17"/>
      <c r="K120" s="34">
        <v>950</v>
      </c>
      <c r="L120" s="17"/>
      <c r="M120" s="34">
        <v>0</v>
      </c>
      <c r="N120" s="17"/>
      <c r="O120" s="51">
        <v>0</v>
      </c>
      <c r="P120" s="17"/>
    </row>
    <row r="121" spans="1:16" x14ac:dyDescent="0.25">
      <c r="A121" s="155" t="s">
        <v>170</v>
      </c>
      <c r="B121" s="17"/>
      <c r="C121" s="155" t="s">
        <v>244</v>
      </c>
      <c r="D121" s="17"/>
      <c r="E121" s="155" t="s">
        <v>245</v>
      </c>
      <c r="F121" s="17"/>
      <c r="G121" s="17"/>
      <c r="H121" s="17"/>
      <c r="I121" s="17"/>
      <c r="J121" s="17"/>
      <c r="K121" s="156">
        <v>1555982</v>
      </c>
      <c r="L121" s="17"/>
      <c r="M121" s="156">
        <v>724034.77</v>
      </c>
      <c r="N121" s="17"/>
      <c r="O121" s="157">
        <v>46.53</v>
      </c>
      <c r="P121" s="17"/>
    </row>
    <row r="122" spans="1:16" x14ac:dyDescent="0.25">
      <c r="A122" s="150" t="s">
        <v>2</v>
      </c>
      <c r="B122" s="17"/>
      <c r="C122" s="150" t="s">
        <v>106</v>
      </c>
      <c r="D122" s="17"/>
      <c r="E122" s="17"/>
      <c r="F122" s="17"/>
      <c r="G122" s="17"/>
      <c r="H122" s="17"/>
      <c r="I122" s="17"/>
      <c r="J122" s="17"/>
      <c r="K122" s="151">
        <v>1555982</v>
      </c>
      <c r="L122" s="17"/>
      <c r="M122" s="151">
        <v>724034.77</v>
      </c>
      <c r="N122" s="17"/>
      <c r="O122" s="149">
        <v>46.53</v>
      </c>
      <c r="P122" s="17"/>
    </row>
    <row r="123" spans="1:16" x14ac:dyDescent="0.25">
      <c r="A123" s="150" t="s">
        <v>2</v>
      </c>
      <c r="B123" s="17"/>
      <c r="C123" s="150" t="s">
        <v>109</v>
      </c>
      <c r="D123" s="17"/>
      <c r="E123" s="17"/>
      <c r="F123" s="17"/>
      <c r="G123" s="17"/>
      <c r="H123" s="17"/>
      <c r="I123" s="17"/>
      <c r="J123" s="17"/>
      <c r="K123" s="151">
        <v>7650</v>
      </c>
      <c r="L123" s="17"/>
      <c r="M123" s="151">
        <v>0</v>
      </c>
      <c r="N123" s="17"/>
      <c r="O123" s="149">
        <v>0</v>
      </c>
      <c r="P123" s="17"/>
    </row>
    <row r="124" spans="1:16" x14ac:dyDescent="0.25">
      <c r="A124" s="77" t="s">
        <v>2</v>
      </c>
      <c r="B124" s="17"/>
      <c r="C124" s="77" t="s">
        <v>219</v>
      </c>
      <c r="D124" s="17"/>
      <c r="E124" s="77" t="s">
        <v>220</v>
      </c>
      <c r="F124" s="17"/>
      <c r="G124" s="17"/>
      <c r="H124" s="17"/>
      <c r="I124" s="17"/>
      <c r="J124" s="17"/>
      <c r="K124" s="34">
        <v>4100</v>
      </c>
      <c r="L124" s="17"/>
      <c r="M124" s="34">
        <v>0</v>
      </c>
      <c r="N124" s="17"/>
      <c r="O124" s="51">
        <v>0</v>
      </c>
      <c r="P124" s="17"/>
    </row>
    <row r="125" spans="1:16" x14ac:dyDescent="0.25">
      <c r="A125" s="77" t="s">
        <v>2</v>
      </c>
      <c r="B125" s="17"/>
      <c r="C125" s="77" t="s">
        <v>173</v>
      </c>
      <c r="D125" s="17"/>
      <c r="E125" s="77" t="s">
        <v>174</v>
      </c>
      <c r="F125" s="17"/>
      <c r="G125" s="17"/>
      <c r="H125" s="17"/>
      <c r="I125" s="17"/>
      <c r="J125" s="17"/>
      <c r="K125" s="34">
        <v>1850</v>
      </c>
      <c r="L125" s="17"/>
      <c r="M125" s="34">
        <v>0</v>
      </c>
      <c r="N125" s="17"/>
      <c r="O125" s="51">
        <v>0</v>
      </c>
      <c r="P125" s="17"/>
    </row>
    <row r="126" spans="1:16" x14ac:dyDescent="0.25">
      <c r="A126" s="77" t="s">
        <v>2</v>
      </c>
      <c r="B126" s="17"/>
      <c r="C126" s="77" t="s">
        <v>181</v>
      </c>
      <c r="D126" s="17"/>
      <c r="E126" s="77" t="s">
        <v>182</v>
      </c>
      <c r="F126" s="17"/>
      <c r="G126" s="17"/>
      <c r="H126" s="17"/>
      <c r="I126" s="17"/>
      <c r="J126" s="17"/>
      <c r="K126" s="34">
        <v>1700</v>
      </c>
      <c r="L126" s="17"/>
      <c r="M126" s="34">
        <v>0</v>
      </c>
      <c r="N126" s="17"/>
      <c r="O126" s="51">
        <v>0</v>
      </c>
      <c r="P126" s="17"/>
    </row>
    <row r="127" spans="1:16" x14ac:dyDescent="0.25">
      <c r="A127" s="150" t="s">
        <v>2</v>
      </c>
      <c r="B127" s="17"/>
      <c r="C127" s="150" t="s">
        <v>110</v>
      </c>
      <c r="D127" s="17"/>
      <c r="E127" s="17"/>
      <c r="F127" s="17"/>
      <c r="G127" s="17"/>
      <c r="H127" s="17"/>
      <c r="I127" s="17"/>
      <c r="J127" s="17"/>
      <c r="K127" s="151">
        <v>1548332</v>
      </c>
      <c r="L127" s="17"/>
      <c r="M127" s="151">
        <v>724034.77</v>
      </c>
      <c r="N127" s="17"/>
      <c r="O127" s="149">
        <v>46.76</v>
      </c>
      <c r="P127" s="17"/>
    </row>
    <row r="128" spans="1:16" x14ac:dyDescent="0.25">
      <c r="A128" s="77" t="s">
        <v>2</v>
      </c>
      <c r="B128" s="17"/>
      <c r="C128" s="77" t="s">
        <v>219</v>
      </c>
      <c r="D128" s="17"/>
      <c r="E128" s="77" t="s">
        <v>220</v>
      </c>
      <c r="F128" s="17"/>
      <c r="G128" s="17"/>
      <c r="H128" s="17"/>
      <c r="I128" s="17"/>
      <c r="J128" s="17"/>
      <c r="K128" s="34">
        <v>1495200</v>
      </c>
      <c r="L128" s="17"/>
      <c r="M128" s="34">
        <v>701841.28</v>
      </c>
      <c r="N128" s="17"/>
      <c r="O128" s="51">
        <v>46.94</v>
      </c>
      <c r="P128" s="17"/>
    </row>
    <row r="129" spans="1:16" x14ac:dyDescent="0.25">
      <c r="A129" s="77" t="s">
        <v>2</v>
      </c>
      <c r="B129" s="17"/>
      <c r="C129" s="77" t="s">
        <v>227</v>
      </c>
      <c r="D129" s="17"/>
      <c r="E129" s="77" t="s">
        <v>228</v>
      </c>
      <c r="F129" s="17"/>
      <c r="G129" s="17"/>
      <c r="H129" s="17"/>
      <c r="I129" s="17"/>
      <c r="J129" s="17"/>
      <c r="K129" s="34" t="s">
        <v>2</v>
      </c>
      <c r="L129" s="17"/>
      <c r="M129" s="34">
        <v>647915.12</v>
      </c>
      <c r="N129" s="17"/>
      <c r="O129" s="51" t="s">
        <v>2</v>
      </c>
      <c r="P129" s="17"/>
    </row>
    <row r="130" spans="1:16" x14ac:dyDescent="0.25">
      <c r="A130" s="77" t="s">
        <v>2</v>
      </c>
      <c r="B130" s="17"/>
      <c r="C130" s="77" t="s">
        <v>229</v>
      </c>
      <c r="D130" s="17"/>
      <c r="E130" s="77" t="s">
        <v>230</v>
      </c>
      <c r="F130" s="17"/>
      <c r="G130" s="17"/>
      <c r="H130" s="17"/>
      <c r="I130" s="17"/>
      <c r="J130" s="17"/>
      <c r="K130" s="34" t="s">
        <v>2</v>
      </c>
      <c r="L130" s="17"/>
      <c r="M130" s="34">
        <v>22141.439999999999</v>
      </c>
      <c r="N130" s="17"/>
      <c r="O130" s="51" t="s">
        <v>2</v>
      </c>
      <c r="P130" s="17"/>
    </row>
    <row r="131" spans="1:16" x14ac:dyDescent="0.25">
      <c r="A131" s="77" t="s">
        <v>2</v>
      </c>
      <c r="B131" s="17"/>
      <c r="C131" s="77" t="s">
        <v>231</v>
      </c>
      <c r="D131" s="17"/>
      <c r="E131" s="77" t="s">
        <v>232</v>
      </c>
      <c r="F131" s="17"/>
      <c r="G131" s="17"/>
      <c r="H131" s="17"/>
      <c r="I131" s="17"/>
      <c r="J131" s="17"/>
      <c r="K131" s="34" t="s">
        <v>2</v>
      </c>
      <c r="L131" s="17"/>
      <c r="M131" s="34">
        <v>31784.720000000001</v>
      </c>
      <c r="N131" s="17"/>
      <c r="O131" s="51" t="s">
        <v>2</v>
      </c>
      <c r="P131" s="17"/>
    </row>
    <row r="132" spans="1:16" x14ac:dyDescent="0.25">
      <c r="A132" s="77" t="s">
        <v>2</v>
      </c>
      <c r="B132" s="17"/>
      <c r="C132" s="77" t="s">
        <v>173</v>
      </c>
      <c r="D132" s="17"/>
      <c r="E132" s="77" t="s">
        <v>174</v>
      </c>
      <c r="F132" s="17"/>
      <c r="G132" s="17"/>
      <c r="H132" s="17"/>
      <c r="I132" s="17"/>
      <c r="J132" s="17"/>
      <c r="K132" s="34">
        <v>53132</v>
      </c>
      <c r="L132" s="17"/>
      <c r="M132" s="34">
        <v>22193.49</v>
      </c>
      <c r="N132" s="17"/>
      <c r="O132" s="51">
        <v>41.77</v>
      </c>
      <c r="P132" s="17"/>
    </row>
    <row r="133" spans="1:16" x14ac:dyDescent="0.25">
      <c r="A133" s="77" t="s">
        <v>2</v>
      </c>
      <c r="B133" s="17"/>
      <c r="C133" s="77" t="s">
        <v>233</v>
      </c>
      <c r="D133" s="17"/>
      <c r="E133" s="77" t="s">
        <v>234</v>
      </c>
      <c r="F133" s="17"/>
      <c r="G133" s="17"/>
      <c r="H133" s="17"/>
      <c r="I133" s="17"/>
      <c r="J133" s="17"/>
      <c r="K133" s="34" t="s">
        <v>2</v>
      </c>
      <c r="L133" s="17"/>
      <c r="M133" s="34">
        <v>20233.490000000002</v>
      </c>
      <c r="N133" s="17"/>
      <c r="O133" s="51" t="s">
        <v>2</v>
      </c>
      <c r="P133" s="17"/>
    </row>
    <row r="134" spans="1:16" x14ac:dyDescent="0.25">
      <c r="A134" s="77" t="s">
        <v>2</v>
      </c>
      <c r="B134" s="17"/>
      <c r="C134" s="77" t="s">
        <v>246</v>
      </c>
      <c r="D134" s="17"/>
      <c r="E134" s="77" t="s">
        <v>247</v>
      </c>
      <c r="F134" s="17"/>
      <c r="G134" s="17"/>
      <c r="H134" s="17"/>
      <c r="I134" s="17"/>
      <c r="J134" s="17"/>
      <c r="K134" s="34" t="s">
        <v>2</v>
      </c>
      <c r="L134" s="17"/>
      <c r="M134" s="34">
        <v>1960</v>
      </c>
      <c r="N134" s="17"/>
      <c r="O134" s="51" t="s">
        <v>2</v>
      </c>
      <c r="P134" s="17"/>
    </row>
    <row r="135" spans="1:16" x14ac:dyDescent="0.25">
      <c r="A135" s="155" t="s">
        <v>170</v>
      </c>
      <c r="B135" s="17"/>
      <c r="C135" s="155" t="s">
        <v>248</v>
      </c>
      <c r="D135" s="17"/>
      <c r="E135" s="155" t="s">
        <v>249</v>
      </c>
      <c r="F135" s="17"/>
      <c r="G135" s="17"/>
      <c r="H135" s="17"/>
      <c r="I135" s="17"/>
      <c r="J135" s="17"/>
      <c r="K135" s="156">
        <v>99245</v>
      </c>
      <c r="L135" s="17"/>
      <c r="M135" s="156">
        <v>44398.17</v>
      </c>
      <c r="N135" s="17"/>
      <c r="O135" s="157">
        <v>44.74</v>
      </c>
      <c r="P135" s="17"/>
    </row>
    <row r="136" spans="1:16" x14ac:dyDescent="0.25">
      <c r="A136" s="150" t="s">
        <v>2</v>
      </c>
      <c r="B136" s="17"/>
      <c r="C136" s="150" t="s">
        <v>106</v>
      </c>
      <c r="D136" s="17"/>
      <c r="E136" s="17"/>
      <c r="F136" s="17"/>
      <c r="G136" s="17"/>
      <c r="H136" s="17"/>
      <c r="I136" s="17"/>
      <c r="J136" s="17"/>
      <c r="K136" s="151">
        <v>99245</v>
      </c>
      <c r="L136" s="17"/>
      <c r="M136" s="151">
        <v>44398.17</v>
      </c>
      <c r="N136" s="17"/>
      <c r="O136" s="149">
        <v>44.74</v>
      </c>
      <c r="P136" s="17"/>
    </row>
    <row r="137" spans="1:16" x14ac:dyDescent="0.25">
      <c r="A137" s="150" t="s">
        <v>2</v>
      </c>
      <c r="B137" s="17"/>
      <c r="C137" s="150" t="s">
        <v>109</v>
      </c>
      <c r="D137" s="17"/>
      <c r="E137" s="17"/>
      <c r="F137" s="17"/>
      <c r="G137" s="17"/>
      <c r="H137" s="17"/>
      <c r="I137" s="17"/>
      <c r="J137" s="17"/>
      <c r="K137" s="151">
        <v>99245</v>
      </c>
      <c r="L137" s="17"/>
      <c r="M137" s="151">
        <v>44398.17</v>
      </c>
      <c r="N137" s="17"/>
      <c r="O137" s="149">
        <v>44.74</v>
      </c>
      <c r="P137" s="17"/>
    </row>
    <row r="138" spans="1:16" x14ac:dyDescent="0.25">
      <c r="A138" s="77" t="s">
        <v>2</v>
      </c>
      <c r="B138" s="17"/>
      <c r="C138" s="77" t="s">
        <v>173</v>
      </c>
      <c r="D138" s="17"/>
      <c r="E138" s="77" t="s">
        <v>174</v>
      </c>
      <c r="F138" s="17"/>
      <c r="G138" s="17"/>
      <c r="H138" s="17"/>
      <c r="I138" s="17"/>
      <c r="J138" s="17"/>
      <c r="K138" s="34">
        <v>99245</v>
      </c>
      <c r="L138" s="17"/>
      <c r="M138" s="34">
        <v>44398.17</v>
      </c>
      <c r="N138" s="17"/>
      <c r="O138" s="51">
        <v>44.74</v>
      </c>
      <c r="P138" s="17"/>
    </row>
    <row r="139" spans="1:16" x14ac:dyDescent="0.25">
      <c r="A139" s="77" t="s">
        <v>2</v>
      </c>
      <c r="B139" s="17"/>
      <c r="C139" s="77" t="s">
        <v>189</v>
      </c>
      <c r="D139" s="17"/>
      <c r="E139" s="77" t="s">
        <v>190</v>
      </c>
      <c r="F139" s="17"/>
      <c r="G139" s="17"/>
      <c r="H139" s="17"/>
      <c r="I139" s="17"/>
      <c r="J139" s="17"/>
      <c r="K139" s="34" t="s">
        <v>2</v>
      </c>
      <c r="L139" s="17"/>
      <c r="M139" s="34">
        <v>44398.17</v>
      </c>
      <c r="N139" s="17"/>
      <c r="O139" s="51" t="s">
        <v>2</v>
      </c>
      <c r="P139" s="17"/>
    </row>
    <row r="140" spans="1:16" x14ac:dyDescent="0.25">
      <c r="A140" s="155" t="s">
        <v>170</v>
      </c>
      <c r="B140" s="17"/>
      <c r="C140" s="155" t="s">
        <v>250</v>
      </c>
      <c r="D140" s="17"/>
      <c r="E140" s="155" t="s">
        <v>251</v>
      </c>
      <c r="F140" s="17"/>
      <c r="G140" s="17"/>
      <c r="H140" s="17"/>
      <c r="I140" s="17"/>
      <c r="J140" s="17"/>
      <c r="K140" s="156">
        <v>16737</v>
      </c>
      <c r="L140" s="17"/>
      <c r="M140" s="156">
        <v>7398.43</v>
      </c>
      <c r="N140" s="17"/>
      <c r="O140" s="157">
        <v>44.2</v>
      </c>
      <c r="P140" s="17"/>
    </row>
    <row r="141" spans="1:16" x14ac:dyDescent="0.25">
      <c r="A141" s="150" t="s">
        <v>2</v>
      </c>
      <c r="B141" s="17"/>
      <c r="C141" s="150" t="s">
        <v>102</v>
      </c>
      <c r="D141" s="17"/>
      <c r="E141" s="17"/>
      <c r="F141" s="17"/>
      <c r="G141" s="17"/>
      <c r="H141" s="17"/>
      <c r="I141" s="17"/>
      <c r="J141" s="17"/>
      <c r="K141" s="151">
        <v>500</v>
      </c>
      <c r="L141" s="17"/>
      <c r="M141" s="151">
        <v>425</v>
      </c>
      <c r="N141" s="17"/>
      <c r="O141" s="149">
        <v>85</v>
      </c>
      <c r="P141" s="17"/>
    </row>
    <row r="142" spans="1:16" x14ac:dyDescent="0.25">
      <c r="A142" s="150" t="s">
        <v>2</v>
      </c>
      <c r="B142" s="17"/>
      <c r="C142" s="150" t="s">
        <v>103</v>
      </c>
      <c r="D142" s="17"/>
      <c r="E142" s="17"/>
      <c r="F142" s="17"/>
      <c r="G142" s="17"/>
      <c r="H142" s="17"/>
      <c r="I142" s="17"/>
      <c r="J142" s="17"/>
      <c r="K142" s="151">
        <v>500</v>
      </c>
      <c r="L142" s="17"/>
      <c r="M142" s="151">
        <v>425</v>
      </c>
      <c r="N142" s="17"/>
      <c r="O142" s="149">
        <v>85</v>
      </c>
      <c r="P142" s="17"/>
    </row>
    <row r="143" spans="1:16" x14ac:dyDescent="0.25">
      <c r="A143" s="77" t="s">
        <v>2</v>
      </c>
      <c r="B143" s="17"/>
      <c r="C143" s="77" t="s">
        <v>177</v>
      </c>
      <c r="D143" s="17"/>
      <c r="E143" s="77" t="s">
        <v>178</v>
      </c>
      <c r="F143" s="17"/>
      <c r="G143" s="17"/>
      <c r="H143" s="17"/>
      <c r="I143" s="17"/>
      <c r="J143" s="17"/>
      <c r="K143" s="34">
        <v>500</v>
      </c>
      <c r="L143" s="17"/>
      <c r="M143" s="34">
        <v>425</v>
      </c>
      <c r="N143" s="17"/>
      <c r="O143" s="51">
        <v>85</v>
      </c>
      <c r="P143" s="17"/>
    </row>
    <row r="144" spans="1:16" x14ac:dyDescent="0.25">
      <c r="A144" s="77" t="s">
        <v>2</v>
      </c>
      <c r="B144" s="17"/>
      <c r="C144" s="77" t="s">
        <v>252</v>
      </c>
      <c r="D144" s="17"/>
      <c r="E144" s="77" t="s">
        <v>253</v>
      </c>
      <c r="F144" s="17"/>
      <c r="G144" s="17"/>
      <c r="H144" s="17"/>
      <c r="I144" s="17"/>
      <c r="J144" s="17"/>
      <c r="K144" s="34" t="s">
        <v>2</v>
      </c>
      <c r="L144" s="17"/>
      <c r="M144" s="34">
        <v>425</v>
      </c>
      <c r="N144" s="17"/>
      <c r="O144" s="51" t="s">
        <v>2</v>
      </c>
      <c r="P144" s="17"/>
    </row>
    <row r="145" spans="1:16" x14ac:dyDescent="0.25">
      <c r="A145" s="150" t="s">
        <v>2</v>
      </c>
      <c r="B145" s="17"/>
      <c r="C145" s="150" t="s">
        <v>104</v>
      </c>
      <c r="D145" s="17"/>
      <c r="E145" s="17"/>
      <c r="F145" s="17"/>
      <c r="G145" s="17"/>
      <c r="H145" s="17"/>
      <c r="I145" s="17"/>
      <c r="J145" s="17"/>
      <c r="K145" s="151">
        <v>2654</v>
      </c>
      <c r="L145" s="17"/>
      <c r="M145" s="151">
        <v>0</v>
      </c>
      <c r="N145" s="17"/>
      <c r="O145" s="149">
        <v>0</v>
      </c>
      <c r="P145" s="17"/>
    </row>
    <row r="146" spans="1:16" x14ac:dyDescent="0.25">
      <c r="A146" s="150" t="s">
        <v>2</v>
      </c>
      <c r="B146" s="17"/>
      <c r="C146" s="150" t="s">
        <v>105</v>
      </c>
      <c r="D146" s="17"/>
      <c r="E146" s="17"/>
      <c r="F146" s="17"/>
      <c r="G146" s="17"/>
      <c r="H146" s="17"/>
      <c r="I146" s="17"/>
      <c r="J146" s="17"/>
      <c r="K146" s="151">
        <v>2654</v>
      </c>
      <c r="L146" s="17"/>
      <c r="M146" s="151">
        <v>0</v>
      </c>
      <c r="N146" s="17"/>
      <c r="O146" s="149">
        <v>0</v>
      </c>
      <c r="P146" s="17"/>
    </row>
    <row r="147" spans="1:16" x14ac:dyDescent="0.25">
      <c r="A147" s="77" t="s">
        <v>2</v>
      </c>
      <c r="B147" s="17"/>
      <c r="C147" s="77" t="s">
        <v>177</v>
      </c>
      <c r="D147" s="17"/>
      <c r="E147" s="77" t="s">
        <v>178</v>
      </c>
      <c r="F147" s="17"/>
      <c r="G147" s="17"/>
      <c r="H147" s="17"/>
      <c r="I147" s="17"/>
      <c r="J147" s="17"/>
      <c r="K147" s="34">
        <v>2654</v>
      </c>
      <c r="L147" s="17"/>
      <c r="M147" s="34">
        <v>0</v>
      </c>
      <c r="N147" s="17"/>
      <c r="O147" s="51">
        <v>0</v>
      </c>
      <c r="P147" s="17"/>
    </row>
    <row r="148" spans="1:16" x14ac:dyDescent="0.25">
      <c r="A148" s="77" t="s">
        <v>2</v>
      </c>
      <c r="B148" s="17"/>
      <c r="C148" s="77" t="s">
        <v>254</v>
      </c>
      <c r="D148" s="17"/>
      <c r="E148" s="77" t="s">
        <v>255</v>
      </c>
      <c r="F148" s="17"/>
      <c r="G148" s="17"/>
      <c r="H148" s="17"/>
      <c r="I148" s="17"/>
      <c r="J148" s="17"/>
      <c r="K148" s="34" t="s">
        <v>2</v>
      </c>
      <c r="L148" s="17"/>
      <c r="M148" s="34">
        <v>0</v>
      </c>
      <c r="N148" s="17"/>
      <c r="O148" s="51" t="s">
        <v>2</v>
      </c>
      <c r="P148" s="17"/>
    </row>
    <row r="149" spans="1:16" x14ac:dyDescent="0.25">
      <c r="A149" s="150" t="s">
        <v>2</v>
      </c>
      <c r="B149" s="17"/>
      <c r="C149" s="150" t="s">
        <v>106</v>
      </c>
      <c r="D149" s="17"/>
      <c r="E149" s="17"/>
      <c r="F149" s="17"/>
      <c r="G149" s="17"/>
      <c r="H149" s="17"/>
      <c r="I149" s="17"/>
      <c r="J149" s="17"/>
      <c r="K149" s="151">
        <v>2665</v>
      </c>
      <c r="L149" s="17"/>
      <c r="M149" s="151">
        <v>2000</v>
      </c>
      <c r="N149" s="17"/>
      <c r="O149" s="149">
        <v>75.05</v>
      </c>
      <c r="P149" s="17"/>
    </row>
    <row r="150" spans="1:16" x14ac:dyDescent="0.25">
      <c r="A150" s="150" t="s">
        <v>2</v>
      </c>
      <c r="B150" s="17"/>
      <c r="C150" s="150" t="s">
        <v>119</v>
      </c>
      <c r="D150" s="17"/>
      <c r="E150" s="17"/>
      <c r="F150" s="17"/>
      <c r="G150" s="17"/>
      <c r="H150" s="17"/>
      <c r="I150" s="17"/>
      <c r="J150" s="17"/>
      <c r="K150" s="151">
        <v>2000</v>
      </c>
      <c r="L150" s="17"/>
      <c r="M150" s="151">
        <v>2000</v>
      </c>
      <c r="N150" s="17"/>
      <c r="O150" s="149">
        <v>100</v>
      </c>
      <c r="P150" s="17"/>
    </row>
    <row r="151" spans="1:16" x14ac:dyDescent="0.25">
      <c r="A151" s="77" t="s">
        <v>2</v>
      </c>
      <c r="B151" s="17"/>
      <c r="C151" s="77" t="s">
        <v>177</v>
      </c>
      <c r="D151" s="17"/>
      <c r="E151" s="77" t="s">
        <v>178</v>
      </c>
      <c r="F151" s="17"/>
      <c r="G151" s="17"/>
      <c r="H151" s="17"/>
      <c r="I151" s="17"/>
      <c r="J151" s="17"/>
      <c r="K151" s="34">
        <v>2000</v>
      </c>
      <c r="L151" s="17"/>
      <c r="M151" s="34">
        <v>2000</v>
      </c>
      <c r="N151" s="17"/>
      <c r="O151" s="51">
        <v>100</v>
      </c>
      <c r="P151" s="17"/>
    </row>
    <row r="152" spans="1:16" x14ac:dyDescent="0.25">
      <c r="A152" s="77" t="s">
        <v>2</v>
      </c>
      <c r="B152" s="17"/>
      <c r="C152" s="77" t="s">
        <v>256</v>
      </c>
      <c r="D152" s="17"/>
      <c r="E152" s="77" t="s">
        <v>257</v>
      </c>
      <c r="F152" s="17"/>
      <c r="G152" s="17"/>
      <c r="H152" s="17"/>
      <c r="I152" s="17"/>
      <c r="J152" s="17"/>
      <c r="K152" s="34" t="s">
        <v>2</v>
      </c>
      <c r="L152" s="17"/>
      <c r="M152" s="34">
        <v>2000</v>
      </c>
      <c r="N152" s="17"/>
      <c r="O152" s="51" t="s">
        <v>2</v>
      </c>
      <c r="P152" s="17"/>
    </row>
    <row r="153" spans="1:16" x14ac:dyDescent="0.25">
      <c r="A153" s="150" t="s">
        <v>2</v>
      </c>
      <c r="B153" s="17"/>
      <c r="C153" s="150" t="s">
        <v>109</v>
      </c>
      <c r="D153" s="17"/>
      <c r="E153" s="17"/>
      <c r="F153" s="17"/>
      <c r="G153" s="17"/>
      <c r="H153" s="17"/>
      <c r="I153" s="17"/>
      <c r="J153" s="17"/>
      <c r="K153" s="151">
        <v>665</v>
      </c>
      <c r="L153" s="17"/>
      <c r="M153" s="151">
        <v>0</v>
      </c>
      <c r="N153" s="17"/>
      <c r="O153" s="149">
        <v>0</v>
      </c>
      <c r="P153" s="17"/>
    </row>
    <row r="154" spans="1:16" x14ac:dyDescent="0.25">
      <c r="A154" s="77" t="s">
        <v>2</v>
      </c>
      <c r="B154" s="17"/>
      <c r="C154" s="77" t="s">
        <v>177</v>
      </c>
      <c r="D154" s="17"/>
      <c r="E154" s="77" t="s">
        <v>178</v>
      </c>
      <c r="F154" s="17"/>
      <c r="G154" s="17"/>
      <c r="H154" s="17"/>
      <c r="I154" s="17"/>
      <c r="J154" s="17"/>
      <c r="K154" s="34">
        <v>665</v>
      </c>
      <c r="L154" s="17"/>
      <c r="M154" s="34">
        <v>0</v>
      </c>
      <c r="N154" s="17"/>
      <c r="O154" s="51">
        <v>0</v>
      </c>
      <c r="P154" s="17"/>
    </row>
    <row r="155" spans="1:16" x14ac:dyDescent="0.25">
      <c r="A155" s="150" t="s">
        <v>2</v>
      </c>
      <c r="B155" s="17"/>
      <c r="C155" s="150" t="s">
        <v>111</v>
      </c>
      <c r="D155" s="17"/>
      <c r="E155" s="17"/>
      <c r="F155" s="17"/>
      <c r="G155" s="17"/>
      <c r="H155" s="17"/>
      <c r="I155" s="17"/>
      <c r="J155" s="17"/>
      <c r="K155" s="151">
        <v>1330</v>
      </c>
      <c r="L155" s="17"/>
      <c r="M155" s="151">
        <v>0</v>
      </c>
      <c r="N155" s="17"/>
      <c r="O155" s="149">
        <v>0</v>
      </c>
      <c r="P155" s="17"/>
    </row>
    <row r="156" spans="1:16" x14ac:dyDescent="0.25">
      <c r="A156" s="150" t="s">
        <v>2</v>
      </c>
      <c r="B156" s="17"/>
      <c r="C156" s="150" t="s">
        <v>112</v>
      </c>
      <c r="D156" s="17"/>
      <c r="E156" s="17"/>
      <c r="F156" s="17"/>
      <c r="G156" s="17"/>
      <c r="H156" s="17"/>
      <c r="I156" s="17"/>
      <c r="J156" s="17"/>
      <c r="K156" s="151">
        <v>1330</v>
      </c>
      <c r="L156" s="17"/>
      <c r="M156" s="151">
        <v>0</v>
      </c>
      <c r="N156" s="17"/>
      <c r="O156" s="149">
        <v>0</v>
      </c>
      <c r="P156" s="17"/>
    </row>
    <row r="157" spans="1:16" x14ac:dyDescent="0.25">
      <c r="A157" s="77" t="s">
        <v>2</v>
      </c>
      <c r="B157" s="17"/>
      <c r="C157" s="77" t="s">
        <v>177</v>
      </c>
      <c r="D157" s="17"/>
      <c r="E157" s="77" t="s">
        <v>178</v>
      </c>
      <c r="F157" s="17"/>
      <c r="G157" s="17"/>
      <c r="H157" s="17"/>
      <c r="I157" s="17"/>
      <c r="J157" s="17"/>
      <c r="K157" s="34">
        <v>1330</v>
      </c>
      <c r="L157" s="17"/>
      <c r="M157" s="34">
        <v>0</v>
      </c>
      <c r="N157" s="17"/>
      <c r="O157" s="51">
        <v>0</v>
      </c>
      <c r="P157" s="17"/>
    </row>
    <row r="158" spans="1:16" x14ac:dyDescent="0.25">
      <c r="A158" s="150" t="s">
        <v>2</v>
      </c>
      <c r="B158" s="17"/>
      <c r="C158" s="150" t="s">
        <v>113</v>
      </c>
      <c r="D158" s="17"/>
      <c r="E158" s="17"/>
      <c r="F158" s="17"/>
      <c r="G158" s="17"/>
      <c r="H158" s="17"/>
      <c r="I158" s="17"/>
      <c r="J158" s="17"/>
      <c r="K158" s="151">
        <v>400</v>
      </c>
      <c r="L158" s="17"/>
      <c r="M158" s="151">
        <v>0</v>
      </c>
      <c r="N158" s="17"/>
      <c r="O158" s="149">
        <v>0</v>
      </c>
      <c r="P158" s="17"/>
    </row>
    <row r="159" spans="1:16" x14ac:dyDescent="0.25">
      <c r="A159" s="150" t="s">
        <v>2</v>
      </c>
      <c r="B159" s="17"/>
      <c r="C159" s="150" t="s">
        <v>114</v>
      </c>
      <c r="D159" s="17"/>
      <c r="E159" s="17"/>
      <c r="F159" s="17"/>
      <c r="G159" s="17"/>
      <c r="H159" s="17"/>
      <c r="I159" s="17"/>
      <c r="J159" s="17"/>
      <c r="K159" s="151">
        <v>400</v>
      </c>
      <c r="L159" s="17"/>
      <c r="M159" s="151">
        <v>0</v>
      </c>
      <c r="N159" s="17"/>
      <c r="O159" s="149">
        <v>0</v>
      </c>
      <c r="P159" s="17"/>
    </row>
    <row r="160" spans="1:16" x14ac:dyDescent="0.25">
      <c r="A160" s="77" t="s">
        <v>2</v>
      </c>
      <c r="B160" s="17"/>
      <c r="C160" s="77" t="s">
        <v>177</v>
      </c>
      <c r="D160" s="17"/>
      <c r="E160" s="77" t="s">
        <v>178</v>
      </c>
      <c r="F160" s="17"/>
      <c r="G160" s="17"/>
      <c r="H160" s="17"/>
      <c r="I160" s="17"/>
      <c r="J160" s="17"/>
      <c r="K160" s="34">
        <v>400</v>
      </c>
      <c r="L160" s="17"/>
      <c r="M160" s="34">
        <v>0</v>
      </c>
      <c r="N160" s="17"/>
      <c r="O160" s="51">
        <v>0</v>
      </c>
      <c r="P160" s="17"/>
    </row>
    <row r="161" spans="1:16" x14ac:dyDescent="0.25">
      <c r="A161" s="150" t="s">
        <v>2</v>
      </c>
      <c r="B161" s="17"/>
      <c r="C161" s="150" t="s">
        <v>121</v>
      </c>
      <c r="D161" s="17"/>
      <c r="E161" s="17"/>
      <c r="F161" s="17"/>
      <c r="G161" s="17"/>
      <c r="H161" s="17"/>
      <c r="I161" s="17"/>
      <c r="J161" s="17"/>
      <c r="K161" s="151">
        <v>9188</v>
      </c>
      <c r="L161" s="17"/>
      <c r="M161" s="151">
        <v>4973.43</v>
      </c>
      <c r="N161" s="17"/>
      <c r="O161" s="149">
        <v>54.13</v>
      </c>
      <c r="P161" s="17"/>
    </row>
    <row r="162" spans="1:16" x14ac:dyDescent="0.25">
      <c r="A162" s="150" t="s">
        <v>2</v>
      </c>
      <c r="B162" s="17"/>
      <c r="C162" s="150" t="s">
        <v>122</v>
      </c>
      <c r="D162" s="17"/>
      <c r="E162" s="17"/>
      <c r="F162" s="17"/>
      <c r="G162" s="17"/>
      <c r="H162" s="17"/>
      <c r="I162" s="17"/>
      <c r="J162" s="17"/>
      <c r="K162" s="151">
        <v>1299</v>
      </c>
      <c r="L162" s="17"/>
      <c r="M162" s="151">
        <v>0</v>
      </c>
      <c r="N162" s="17"/>
      <c r="O162" s="149">
        <v>0</v>
      </c>
      <c r="P162" s="17"/>
    </row>
    <row r="163" spans="1:16" x14ac:dyDescent="0.25">
      <c r="A163" s="77" t="s">
        <v>2</v>
      </c>
      <c r="B163" s="17"/>
      <c r="C163" s="77" t="s">
        <v>177</v>
      </c>
      <c r="D163" s="17"/>
      <c r="E163" s="77" t="s">
        <v>178</v>
      </c>
      <c r="F163" s="17"/>
      <c r="G163" s="17"/>
      <c r="H163" s="17"/>
      <c r="I163" s="17"/>
      <c r="J163" s="17"/>
      <c r="K163" s="34">
        <v>1299</v>
      </c>
      <c r="L163" s="17"/>
      <c r="M163" s="34">
        <v>0</v>
      </c>
      <c r="N163" s="17"/>
      <c r="O163" s="51">
        <v>0</v>
      </c>
      <c r="P163" s="17"/>
    </row>
    <row r="164" spans="1:16" x14ac:dyDescent="0.25">
      <c r="A164" s="150" t="s">
        <v>2</v>
      </c>
      <c r="B164" s="17"/>
      <c r="C164" s="150" t="s">
        <v>126</v>
      </c>
      <c r="D164" s="17"/>
      <c r="E164" s="17"/>
      <c r="F164" s="17"/>
      <c r="G164" s="17"/>
      <c r="H164" s="17"/>
      <c r="I164" s="17"/>
      <c r="J164" s="17"/>
      <c r="K164" s="151">
        <v>7889</v>
      </c>
      <c r="L164" s="17"/>
      <c r="M164" s="151">
        <v>4973.43</v>
      </c>
      <c r="N164" s="17"/>
      <c r="O164" s="149">
        <v>63.04</v>
      </c>
      <c r="P164" s="17"/>
    </row>
    <row r="165" spans="1:16" x14ac:dyDescent="0.25">
      <c r="A165" s="77" t="s">
        <v>2</v>
      </c>
      <c r="B165" s="17"/>
      <c r="C165" s="77" t="s">
        <v>177</v>
      </c>
      <c r="D165" s="17"/>
      <c r="E165" s="77" t="s">
        <v>178</v>
      </c>
      <c r="F165" s="17"/>
      <c r="G165" s="17"/>
      <c r="H165" s="17"/>
      <c r="I165" s="17"/>
      <c r="J165" s="17"/>
      <c r="K165" s="34">
        <v>7889</v>
      </c>
      <c r="L165" s="17"/>
      <c r="M165" s="34">
        <v>4973.43</v>
      </c>
      <c r="N165" s="17"/>
      <c r="O165" s="51">
        <v>63.04</v>
      </c>
      <c r="P165" s="17"/>
    </row>
    <row r="166" spans="1:16" x14ac:dyDescent="0.25">
      <c r="A166" s="77" t="s">
        <v>2</v>
      </c>
      <c r="B166" s="17"/>
      <c r="C166" s="77" t="s">
        <v>256</v>
      </c>
      <c r="D166" s="17"/>
      <c r="E166" s="77" t="s">
        <v>257</v>
      </c>
      <c r="F166" s="17"/>
      <c r="G166" s="17"/>
      <c r="H166" s="17"/>
      <c r="I166" s="17"/>
      <c r="J166" s="17"/>
      <c r="K166" s="34" t="s">
        <v>2</v>
      </c>
      <c r="L166" s="17"/>
      <c r="M166" s="34">
        <v>372.5</v>
      </c>
      <c r="N166" s="17"/>
      <c r="O166" s="51" t="s">
        <v>2</v>
      </c>
      <c r="P166" s="17"/>
    </row>
    <row r="167" spans="1:16" x14ac:dyDescent="0.25">
      <c r="A167" s="77" t="s">
        <v>2</v>
      </c>
      <c r="B167" s="17"/>
      <c r="C167" s="77" t="s">
        <v>254</v>
      </c>
      <c r="D167" s="17"/>
      <c r="E167" s="77" t="s">
        <v>255</v>
      </c>
      <c r="F167" s="17"/>
      <c r="G167" s="17"/>
      <c r="H167" s="17"/>
      <c r="I167" s="17"/>
      <c r="J167" s="17"/>
      <c r="K167" s="34" t="s">
        <v>2</v>
      </c>
      <c r="L167" s="17"/>
      <c r="M167" s="34">
        <v>4600.93</v>
      </c>
      <c r="N167" s="17"/>
      <c r="O167" s="51" t="s">
        <v>2</v>
      </c>
      <c r="P167" s="17"/>
    </row>
    <row r="168" spans="1:16" x14ac:dyDescent="0.25">
      <c r="A168" s="155" t="s">
        <v>170</v>
      </c>
      <c r="B168" s="17"/>
      <c r="C168" s="155" t="s">
        <v>258</v>
      </c>
      <c r="D168" s="17"/>
      <c r="E168" s="155" t="s">
        <v>259</v>
      </c>
      <c r="F168" s="17"/>
      <c r="G168" s="17"/>
      <c r="H168" s="17"/>
      <c r="I168" s="17"/>
      <c r="J168" s="17"/>
      <c r="K168" s="156">
        <v>47000</v>
      </c>
      <c r="L168" s="17"/>
      <c r="M168" s="156">
        <v>0</v>
      </c>
      <c r="N168" s="17"/>
      <c r="O168" s="157">
        <v>0</v>
      </c>
      <c r="P168" s="17"/>
    </row>
    <row r="169" spans="1:16" x14ac:dyDescent="0.25">
      <c r="A169" s="150" t="s">
        <v>2</v>
      </c>
      <c r="B169" s="17"/>
      <c r="C169" s="150" t="s">
        <v>116</v>
      </c>
      <c r="D169" s="17"/>
      <c r="E169" s="17"/>
      <c r="F169" s="17"/>
      <c r="G169" s="17"/>
      <c r="H169" s="17"/>
      <c r="I169" s="17"/>
      <c r="J169" s="17"/>
      <c r="K169" s="151">
        <v>23000</v>
      </c>
      <c r="L169" s="17"/>
      <c r="M169" s="151">
        <v>0</v>
      </c>
      <c r="N169" s="17"/>
      <c r="O169" s="149">
        <v>0</v>
      </c>
      <c r="P169" s="17"/>
    </row>
    <row r="170" spans="1:16" x14ac:dyDescent="0.25">
      <c r="A170" s="150" t="s">
        <v>2</v>
      </c>
      <c r="B170" s="17"/>
      <c r="C170" s="150" t="s">
        <v>117</v>
      </c>
      <c r="D170" s="17"/>
      <c r="E170" s="17"/>
      <c r="F170" s="17"/>
      <c r="G170" s="17"/>
      <c r="H170" s="17"/>
      <c r="I170" s="17"/>
      <c r="J170" s="17"/>
      <c r="K170" s="151">
        <v>23000</v>
      </c>
      <c r="L170" s="17"/>
      <c r="M170" s="151">
        <v>0</v>
      </c>
      <c r="N170" s="17"/>
      <c r="O170" s="149">
        <v>0</v>
      </c>
      <c r="P170" s="17"/>
    </row>
    <row r="171" spans="1:16" x14ac:dyDescent="0.25">
      <c r="A171" s="77" t="s">
        <v>2</v>
      </c>
      <c r="B171" s="17"/>
      <c r="C171" s="77" t="s">
        <v>221</v>
      </c>
      <c r="D171" s="17"/>
      <c r="E171" s="77" t="s">
        <v>222</v>
      </c>
      <c r="F171" s="17"/>
      <c r="G171" s="17"/>
      <c r="H171" s="17"/>
      <c r="I171" s="17"/>
      <c r="J171" s="17"/>
      <c r="K171" s="34">
        <v>23000</v>
      </c>
      <c r="L171" s="17"/>
      <c r="M171" s="34">
        <v>0</v>
      </c>
      <c r="N171" s="17"/>
      <c r="O171" s="51">
        <v>0</v>
      </c>
      <c r="P171" s="17"/>
    </row>
    <row r="172" spans="1:16" x14ac:dyDescent="0.25">
      <c r="A172" s="150" t="s">
        <v>2</v>
      </c>
      <c r="B172" s="17"/>
      <c r="C172" s="150" t="s">
        <v>106</v>
      </c>
      <c r="D172" s="17"/>
      <c r="E172" s="17"/>
      <c r="F172" s="17"/>
      <c r="G172" s="17"/>
      <c r="H172" s="17"/>
      <c r="I172" s="17"/>
      <c r="J172" s="17"/>
      <c r="K172" s="151">
        <v>24000</v>
      </c>
      <c r="L172" s="17"/>
      <c r="M172" s="151">
        <v>0</v>
      </c>
      <c r="N172" s="17"/>
      <c r="O172" s="149">
        <v>0</v>
      </c>
      <c r="P172" s="17"/>
    </row>
    <row r="173" spans="1:16" x14ac:dyDescent="0.25">
      <c r="A173" s="150" t="s">
        <v>2</v>
      </c>
      <c r="B173" s="17"/>
      <c r="C173" s="150" t="s">
        <v>109</v>
      </c>
      <c r="D173" s="17"/>
      <c r="E173" s="17"/>
      <c r="F173" s="17"/>
      <c r="G173" s="17"/>
      <c r="H173" s="17"/>
      <c r="I173" s="17"/>
      <c r="J173" s="17"/>
      <c r="K173" s="151">
        <v>24000</v>
      </c>
      <c r="L173" s="17"/>
      <c r="M173" s="151">
        <v>0</v>
      </c>
      <c r="N173" s="17"/>
      <c r="O173" s="149">
        <v>0</v>
      </c>
      <c r="P173" s="17"/>
    </row>
    <row r="174" spans="1:16" x14ac:dyDescent="0.25">
      <c r="A174" s="77" t="s">
        <v>2</v>
      </c>
      <c r="B174" s="17"/>
      <c r="C174" s="77" t="s">
        <v>177</v>
      </c>
      <c r="D174" s="17"/>
      <c r="E174" s="77" t="s">
        <v>178</v>
      </c>
      <c r="F174" s="17"/>
      <c r="G174" s="17"/>
      <c r="H174" s="17"/>
      <c r="I174" s="17"/>
      <c r="J174" s="17"/>
      <c r="K174" s="34">
        <v>24000</v>
      </c>
      <c r="L174" s="17"/>
      <c r="M174" s="34">
        <v>0</v>
      </c>
      <c r="N174" s="17"/>
      <c r="O174" s="51">
        <v>0</v>
      </c>
      <c r="P174" s="17"/>
    </row>
    <row r="175" spans="1:16" x14ac:dyDescent="0.25">
      <c r="A175" s="155" t="s">
        <v>170</v>
      </c>
      <c r="B175" s="17"/>
      <c r="C175" s="155" t="s">
        <v>260</v>
      </c>
      <c r="D175" s="17"/>
      <c r="E175" s="155" t="s">
        <v>261</v>
      </c>
      <c r="F175" s="17"/>
      <c r="G175" s="17"/>
      <c r="H175" s="17"/>
      <c r="I175" s="17"/>
      <c r="J175" s="17"/>
      <c r="K175" s="156">
        <v>76711</v>
      </c>
      <c r="L175" s="17"/>
      <c r="M175" s="156">
        <v>52188.480000000003</v>
      </c>
      <c r="N175" s="17"/>
      <c r="O175" s="157">
        <v>68.03</v>
      </c>
      <c r="P175" s="17"/>
    </row>
    <row r="176" spans="1:16" x14ac:dyDescent="0.25">
      <c r="A176" s="150" t="s">
        <v>2</v>
      </c>
      <c r="B176" s="17"/>
      <c r="C176" s="150" t="s">
        <v>116</v>
      </c>
      <c r="D176" s="17"/>
      <c r="E176" s="17"/>
      <c r="F176" s="17"/>
      <c r="G176" s="17"/>
      <c r="H176" s="17"/>
      <c r="I176" s="17"/>
      <c r="J176" s="17"/>
      <c r="K176" s="151">
        <v>17123</v>
      </c>
      <c r="L176" s="17"/>
      <c r="M176" s="151">
        <v>14163.38</v>
      </c>
      <c r="N176" s="17"/>
      <c r="O176" s="149">
        <v>82.72</v>
      </c>
      <c r="P176" s="17"/>
    </row>
    <row r="177" spans="1:16" x14ac:dyDescent="0.25">
      <c r="A177" s="150" t="s">
        <v>2</v>
      </c>
      <c r="B177" s="17"/>
      <c r="C177" s="150" t="s">
        <v>117</v>
      </c>
      <c r="D177" s="17"/>
      <c r="E177" s="17"/>
      <c r="F177" s="17"/>
      <c r="G177" s="17"/>
      <c r="H177" s="17"/>
      <c r="I177" s="17"/>
      <c r="J177" s="17"/>
      <c r="K177" s="151">
        <v>17123</v>
      </c>
      <c r="L177" s="17"/>
      <c r="M177" s="151">
        <v>14163.38</v>
      </c>
      <c r="N177" s="17"/>
      <c r="O177" s="149">
        <v>82.72</v>
      </c>
      <c r="P177" s="17"/>
    </row>
    <row r="178" spans="1:16" x14ac:dyDescent="0.25">
      <c r="A178" s="77" t="s">
        <v>2</v>
      </c>
      <c r="B178" s="17"/>
      <c r="C178" s="77" t="s">
        <v>219</v>
      </c>
      <c r="D178" s="17"/>
      <c r="E178" s="77" t="s">
        <v>220</v>
      </c>
      <c r="F178" s="17"/>
      <c r="G178" s="17"/>
      <c r="H178" s="17"/>
      <c r="I178" s="17"/>
      <c r="J178" s="17"/>
      <c r="K178" s="34">
        <v>17123</v>
      </c>
      <c r="L178" s="17"/>
      <c r="M178" s="34">
        <v>14163.38</v>
      </c>
      <c r="N178" s="17"/>
      <c r="O178" s="51">
        <v>82.72</v>
      </c>
      <c r="P178" s="17"/>
    </row>
    <row r="179" spans="1:16" x14ac:dyDescent="0.25">
      <c r="A179" s="77" t="s">
        <v>2</v>
      </c>
      <c r="B179" s="17"/>
      <c r="C179" s="77" t="s">
        <v>229</v>
      </c>
      <c r="D179" s="17"/>
      <c r="E179" s="77" t="s">
        <v>230</v>
      </c>
      <c r="F179" s="17"/>
      <c r="G179" s="17"/>
      <c r="H179" s="17"/>
      <c r="I179" s="17"/>
      <c r="J179" s="17"/>
      <c r="K179" s="34" t="s">
        <v>2</v>
      </c>
      <c r="L179" s="17"/>
      <c r="M179" s="34">
        <v>1100</v>
      </c>
      <c r="N179" s="17"/>
      <c r="O179" s="51" t="s">
        <v>2</v>
      </c>
      <c r="P179" s="17"/>
    </row>
    <row r="180" spans="1:16" x14ac:dyDescent="0.25">
      <c r="A180" s="150" t="s">
        <v>2</v>
      </c>
      <c r="B180" s="17"/>
      <c r="C180" s="150" t="s">
        <v>106</v>
      </c>
      <c r="D180" s="17"/>
      <c r="E180" s="17"/>
      <c r="F180" s="17"/>
      <c r="G180" s="17"/>
      <c r="H180" s="17"/>
      <c r="I180" s="17"/>
      <c r="J180" s="17"/>
      <c r="K180" s="151">
        <v>59588</v>
      </c>
      <c r="L180" s="17"/>
      <c r="M180" s="151">
        <v>38025.1</v>
      </c>
      <c r="N180" s="17"/>
      <c r="O180" s="149">
        <v>63.81</v>
      </c>
      <c r="P180" s="17"/>
    </row>
    <row r="181" spans="1:16" x14ac:dyDescent="0.25">
      <c r="A181" s="150" t="s">
        <v>2</v>
      </c>
      <c r="B181" s="17"/>
      <c r="C181" s="150" t="s">
        <v>118</v>
      </c>
      <c r="D181" s="17"/>
      <c r="E181" s="17"/>
      <c r="F181" s="17"/>
      <c r="G181" s="17"/>
      <c r="H181" s="17"/>
      <c r="I181" s="17"/>
      <c r="J181" s="17"/>
      <c r="K181" s="151">
        <v>13378</v>
      </c>
      <c r="L181" s="17"/>
      <c r="M181" s="151">
        <v>7770.38</v>
      </c>
      <c r="N181" s="17"/>
      <c r="O181" s="149">
        <v>58.08</v>
      </c>
      <c r="P181" s="17"/>
    </row>
    <row r="182" spans="1:16" x14ac:dyDescent="0.25">
      <c r="A182" s="77" t="s">
        <v>2</v>
      </c>
      <c r="B182" s="17"/>
      <c r="C182" s="77" t="s">
        <v>219</v>
      </c>
      <c r="D182" s="17"/>
      <c r="E182" s="77" t="s">
        <v>220</v>
      </c>
      <c r="F182" s="17"/>
      <c r="G182" s="17"/>
      <c r="H182" s="17"/>
      <c r="I182" s="17"/>
      <c r="J182" s="17"/>
      <c r="K182" s="34">
        <v>13378</v>
      </c>
      <c r="L182" s="17"/>
      <c r="M182" s="34">
        <v>7770.38</v>
      </c>
      <c r="N182" s="17"/>
      <c r="O182" s="51">
        <v>58.08</v>
      </c>
      <c r="P182" s="17"/>
    </row>
    <row r="183" spans="1:16" x14ac:dyDescent="0.25">
      <c r="A183" s="77" t="s">
        <v>2</v>
      </c>
      <c r="B183" s="17"/>
      <c r="C183" s="77" t="s">
        <v>227</v>
      </c>
      <c r="D183" s="17"/>
      <c r="E183" s="77" t="s">
        <v>228</v>
      </c>
      <c r="F183" s="17"/>
      <c r="G183" s="17"/>
      <c r="H183" s="17"/>
      <c r="I183" s="17"/>
      <c r="J183" s="17"/>
      <c r="K183" s="34" t="s">
        <v>2</v>
      </c>
      <c r="L183" s="17"/>
      <c r="M183" s="34">
        <v>7770.38</v>
      </c>
      <c r="N183" s="17"/>
      <c r="O183" s="51" t="s">
        <v>2</v>
      </c>
      <c r="P183" s="17"/>
    </row>
    <row r="184" spans="1:16" x14ac:dyDescent="0.25">
      <c r="A184" s="150" t="s">
        <v>2</v>
      </c>
      <c r="B184" s="17"/>
      <c r="C184" s="150" t="s">
        <v>120</v>
      </c>
      <c r="D184" s="17"/>
      <c r="E184" s="17"/>
      <c r="F184" s="17"/>
      <c r="G184" s="17"/>
      <c r="H184" s="17"/>
      <c r="I184" s="17"/>
      <c r="J184" s="17"/>
      <c r="K184" s="151">
        <v>46210</v>
      </c>
      <c r="L184" s="17"/>
      <c r="M184" s="151">
        <v>30254.720000000001</v>
      </c>
      <c r="N184" s="17"/>
      <c r="O184" s="149">
        <v>65.47</v>
      </c>
      <c r="P184" s="17"/>
    </row>
    <row r="185" spans="1:16" x14ac:dyDescent="0.25">
      <c r="A185" s="77" t="s">
        <v>2</v>
      </c>
      <c r="B185" s="17"/>
      <c r="C185" s="77" t="s">
        <v>219</v>
      </c>
      <c r="D185" s="17"/>
      <c r="E185" s="77" t="s">
        <v>220</v>
      </c>
      <c r="F185" s="17"/>
      <c r="G185" s="17"/>
      <c r="H185" s="17"/>
      <c r="I185" s="17"/>
      <c r="J185" s="17"/>
      <c r="K185" s="34">
        <v>39310</v>
      </c>
      <c r="L185" s="17"/>
      <c r="M185" s="34">
        <v>27426.49</v>
      </c>
      <c r="N185" s="17"/>
      <c r="O185" s="51">
        <v>69.77</v>
      </c>
      <c r="P185" s="17"/>
    </row>
    <row r="186" spans="1:16" x14ac:dyDescent="0.25">
      <c r="A186" s="77" t="s">
        <v>2</v>
      </c>
      <c r="B186" s="17"/>
      <c r="C186" s="77" t="s">
        <v>227</v>
      </c>
      <c r="D186" s="17"/>
      <c r="E186" s="77" t="s">
        <v>228</v>
      </c>
      <c r="F186" s="17"/>
      <c r="G186" s="17"/>
      <c r="H186" s="17"/>
      <c r="I186" s="17"/>
      <c r="J186" s="17"/>
      <c r="K186" s="34" t="s">
        <v>2</v>
      </c>
      <c r="L186" s="17"/>
      <c r="M186" s="34">
        <v>18016.21</v>
      </c>
      <c r="N186" s="17"/>
      <c r="O186" s="51" t="s">
        <v>2</v>
      </c>
      <c r="P186" s="17"/>
    </row>
    <row r="187" spans="1:16" x14ac:dyDescent="0.25">
      <c r="A187" s="77" t="s">
        <v>2</v>
      </c>
      <c r="B187" s="17"/>
      <c r="C187" s="77" t="s">
        <v>229</v>
      </c>
      <c r="D187" s="17"/>
      <c r="E187" s="77" t="s">
        <v>230</v>
      </c>
      <c r="F187" s="17"/>
      <c r="G187" s="17"/>
      <c r="H187" s="17"/>
      <c r="I187" s="17"/>
      <c r="J187" s="17"/>
      <c r="K187" s="34" t="s">
        <v>2</v>
      </c>
      <c r="L187" s="17"/>
      <c r="M187" s="34">
        <v>3000</v>
      </c>
      <c r="N187" s="17"/>
      <c r="O187" s="51" t="s">
        <v>2</v>
      </c>
      <c r="P187" s="17"/>
    </row>
    <row r="188" spans="1:16" x14ac:dyDescent="0.25">
      <c r="A188" s="77" t="s">
        <v>2</v>
      </c>
      <c r="B188" s="17"/>
      <c r="C188" s="77" t="s">
        <v>231</v>
      </c>
      <c r="D188" s="17"/>
      <c r="E188" s="77" t="s">
        <v>232</v>
      </c>
      <c r="F188" s="17"/>
      <c r="G188" s="17"/>
      <c r="H188" s="17"/>
      <c r="I188" s="17"/>
      <c r="J188" s="17"/>
      <c r="K188" s="34" t="s">
        <v>2</v>
      </c>
      <c r="L188" s="17"/>
      <c r="M188" s="34">
        <v>6410.28</v>
      </c>
      <c r="N188" s="17"/>
      <c r="O188" s="51" t="s">
        <v>2</v>
      </c>
      <c r="P188" s="17"/>
    </row>
    <row r="189" spans="1:16" x14ac:dyDescent="0.25">
      <c r="A189" s="77" t="s">
        <v>2</v>
      </c>
      <c r="B189" s="17"/>
      <c r="C189" s="77" t="s">
        <v>173</v>
      </c>
      <c r="D189" s="17"/>
      <c r="E189" s="77" t="s">
        <v>174</v>
      </c>
      <c r="F189" s="17"/>
      <c r="G189" s="17"/>
      <c r="H189" s="17"/>
      <c r="I189" s="17"/>
      <c r="J189" s="17"/>
      <c r="K189" s="34">
        <v>6900</v>
      </c>
      <c r="L189" s="17"/>
      <c r="M189" s="34">
        <v>2828.23</v>
      </c>
      <c r="N189" s="17"/>
      <c r="O189" s="51">
        <v>40.99</v>
      </c>
      <c r="P189" s="17"/>
    </row>
    <row r="190" spans="1:16" x14ac:dyDescent="0.25">
      <c r="A190" s="77" t="s">
        <v>2</v>
      </c>
      <c r="B190" s="17"/>
      <c r="C190" s="77" t="s">
        <v>183</v>
      </c>
      <c r="D190" s="17"/>
      <c r="E190" s="77" t="s">
        <v>184</v>
      </c>
      <c r="F190" s="17"/>
      <c r="G190" s="17"/>
      <c r="H190" s="17"/>
      <c r="I190" s="17"/>
      <c r="J190" s="17"/>
      <c r="K190" s="34" t="s">
        <v>2</v>
      </c>
      <c r="L190" s="17"/>
      <c r="M190" s="34">
        <v>270</v>
      </c>
      <c r="N190" s="17"/>
      <c r="O190" s="51" t="s">
        <v>2</v>
      </c>
      <c r="P190" s="17"/>
    </row>
    <row r="191" spans="1:16" x14ac:dyDescent="0.25">
      <c r="A191" s="77" t="s">
        <v>2</v>
      </c>
      <c r="B191" s="17"/>
      <c r="C191" s="77" t="s">
        <v>233</v>
      </c>
      <c r="D191" s="17"/>
      <c r="E191" s="77" t="s">
        <v>234</v>
      </c>
      <c r="F191" s="17"/>
      <c r="G191" s="17"/>
      <c r="H191" s="17"/>
      <c r="I191" s="17"/>
      <c r="J191" s="17"/>
      <c r="K191" s="34" t="s">
        <v>2</v>
      </c>
      <c r="L191" s="17"/>
      <c r="M191" s="34">
        <v>2558.23</v>
      </c>
      <c r="N191" s="17"/>
      <c r="O191" s="51" t="s">
        <v>2</v>
      </c>
      <c r="P191" s="17"/>
    </row>
    <row r="192" spans="1:16" x14ac:dyDescent="0.25">
      <c r="A192" s="155" t="s">
        <v>170</v>
      </c>
      <c r="B192" s="17"/>
      <c r="C192" s="155" t="s">
        <v>262</v>
      </c>
      <c r="D192" s="17"/>
      <c r="E192" s="155" t="s">
        <v>263</v>
      </c>
      <c r="F192" s="17"/>
      <c r="G192" s="17"/>
      <c r="H192" s="17"/>
      <c r="I192" s="17"/>
      <c r="J192" s="17"/>
      <c r="K192" s="156">
        <v>28465</v>
      </c>
      <c r="L192" s="17"/>
      <c r="M192" s="156">
        <v>0</v>
      </c>
      <c r="N192" s="17"/>
      <c r="O192" s="157">
        <v>0</v>
      </c>
      <c r="P192" s="17"/>
    </row>
    <row r="193" spans="1:16" x14ac:dyDescent="0.25">
      <c r="A193" s="150" t="s">
        <v>2</v>
      </c>
      <c r="B193" s="17"/>
      <c r="C193" s="150" t="s">
        <v>116</v>
      </c>
      <c r="D193" s="17"/>
      <c r="E193" s="17"/>
      <c r="F193" s="17"/>
      <c r="G193" s="17"/>
      <c r="H193" s="17"/>
      <c r="I193" s="17"/>
      <c r="J193" s="17"/>
      <c r="K193" s="151">
        <v>11986</v>
      </c>
      <c r="L193" s="17"/>
      <c r="M193" s="151">
        <v>0</v>
      </c>
      <c r="N193" s="17"/>
      <c r="O193" s="149">
        <v>0</v>
      </c>
      <c r="P193" s="17"/>
    </row>
    <row r="194" spans="1:16" x14ac:dyDescent="0.25">
      <c r="A194" s="150" t="s">
        <v>2</v>
      </c>
      <c r="B194" s="17"/>
      <c r="C194" s="150" t="s">
        <v>117</v>
      </c>
      <c r="D194" s="17"/>
      <c r="E194" s="17"/>
      <c r="F194" s="17"/>
      <c r="G194" s="17"/>
      <c r="H194" s="17"/>
      <c r="I194" s="17"/>
      <c r="J194" s="17"/>
      <c r="K194" s="151">
        <v>11986</v>
      </c>
      <c r="L194" s="17"/>
      <c r="M194" s="151">
        <v>0</v>
      </c>
      <c r="N194" s="17"/>
      <c r="O194" s="149">
        <v>0</v>
      </c>
      <c r="P194" s="17"/>
    </row>
    <row r="195" spans="1:16" x14ac:dyDescent="0.25">
      <c r="A195" s="77" t="s">
        <v>2</v>
      </c>
      <c r="B195" s="17"/>
      <c r="C195" s="77" t="s">
        <v>219</v>
      </c>
      <c r="D195" s="17"/>
      <c r="E195" s="77" t="s">
        <v>220</v>
      </c>
      <c r="F195" s="17"/>
      <c r="G195" s="17"/>
      <c r="H195" s="17"/>
      <c r="I195" s="17"/>
      <c r="J195" s="17"/>
      <c r="K195" s="34">
        <v>11986</v>
      </c>
      <c r="L195" s="17"/>
      <c r="M195" s="34">
        <v>0</v>
      </c>
      <c r="N195" s="17"/>
      <c r="O195" s="51">
        <v>0</v>
      </c>
      <c r="P195" s="17"/>
    </row>
    <row r="196" spans="1:16" x14ac:dyDescent="0.25">
      <c r="A196" s="150" t="s">
        <v>2</v>
      </c>
      <c r="B196" s="17"/>
      <c r="C196" s="150" t="s">
        <v>106</v>
      </c>
      <c r="D196" s="17"/>
      <c r="E196" s="17"/>
      <c r="F196" s="17"/>
      <c r="G196" s="17"/>
      <c r="H196" s="17"/>
      <c r="I196" s="17"/>
      <c r="J196" s="17"/>
      <c r="K196" s="151">
        <v>16479</v>
      </c>
      <c r="L196" s="17"/>
      <c r="M196" s="151">
        <v>0</v>
      </c>
      <c r="N196" s="17"/>
      <c r="O196" s="149">
        <v>0</v>
      </c>
      <c r="P196" s="17"/>
    </row>
    <row r="197" spans="1:16" x14ac:dyDescent="0.25">
      <c r="A197" s="150" t="s">
        <v>2</v>
      </c>
      <c r="B197" s="17"/>
      <c r="C197" s="150" t="s">
        <v>118</v>
      </c>
      <c r="D197" s="17"/>
      <c r="E197" s="17"/>
      <c r="F197" s="17"/>
      <c r="G197" s="17"/>
      <c r="H197" s="17"/>
      <c r="I197" s="17"/>
      <c r="J197" s="17"/>
      <c r="K197" s="151">
        <v>2472</v>
      </c>
      <c r="L197" s="17"/>
      <c r="M197" s="151">
        <v>0</v>
      </c>
      <c r="N197" s="17"/>
      <c r="O197" s="149">
        <v>0</v>
      </c>
      <c r="P197" s="17"/>
    </row>
    <row r="198" spans="1:16" x14ac:dyDescent="0.25">
      <c r="A198" s="77" t="s">
        <v>2</v>
      </c>
      <c r="B198" s="17"/>
      <c r="C198" s="77" t="s">
        <v>219</v>
      </c>
      <c r="D198" s="17"/>
      <c r="E198" s="77" t="s">
        <v>220</v>
      </c>
      <c r="F198" s="17"/>
      <c r="G198" s="17"/>
      <c r="H198" s="17"/>
      <c r="I198" s="17"/>
      <c r="J198" s="17"/>
      <c r="K198" s="34">
        <v>2472</v>
      </c>
      <c r="L198" s="17"/>
      <c r="M198" s="34">
        <v>0</v>
      </c>
      <c r="N198" s="17"/>
      <c r="O198" s="51">
        <v>0</v>
      </c>
      <c r="P198" s="17"/>
    </row>
    <row r="199" spans="1:16" x14ac:dyDescent="0.25">
      <c r="A199" s="150" t="s">
        <v>2</v>
      </c>
      <c r="B199" s="17"/>
      <c r="C199" s="150" t="s">
        <v>120</v>
      </c>
      <c r="D199" s="17"/>
      <c r="E199" s="17"/>
      <c r="F199" s="17"/>
      <c r="G199" s="17"/>
      <c r="H199" s="17"/>
      <c r="I199" s="17"/>
      <c r="J199" s="17"/>
      <c r="K199" s="151">
        <v>14007</v>
      </c>
      <c r="L199" s="17"/>
      <c r="M199" s="151">
        <v>0</v>
      </c>
      <c r="N199" s="17"/>
      <c r="O199" s="149">
        <v>0</v>
      </c>
      <c r="P199" s="17"/>
    </row>
    <row r="200" spans="1:16" x14ac:dyDescent="0.25">
      <c r="A200" s="77" t="s">
        <v>2</v>
      </c>
      <c r="B200" s="17"/>
      <c r="C200" s="77" t="s">
        <v>219</v>
      </c>
      <c r="D200" s="17"/>
      <c r="E200" s="77" t="s">
        <v>220</v>
      </c>
      <c r="F200" s="17"/>
      <c r="G200" s="17"/>
      <c r="H200" s="17"/>
      <c r="I200" s="17"/>
      <c r="J200" s="17"/>
      <c r="K200" s="34">
        <v>12357</v>
      </c>
      <c r="L200" s="17"/>
      <c r="M200" s="34">
        <v>0</v>
      </c>
      <c r="N200" s="17"/>
      <c r="O200" s="51">
        <v>0</v>
      </c>
      <c r="P200" s="17"/>
    </row>
    <row r="201" spans="1:16" x14ac:dyDescent="0.25">
      <c r="A201" s="77" t="s">
        <v>2</v>
      </c>
      <c r="B201" s="17"/>
      <c r="C201" s="77" t="s">
        <v>173</v>
      </c>
      <c r="D201" s="17"/>
      <c r="E201" s="77" t="s">
        <v>174</v>
      </c>
      <c r="F201" s="17"/>
      <c r="G201" s="17"/>
      <c r="H201" s="17"/>
      <c r="I201" s="17"/>
      <c r="J201" s="17"/>
      <c r="K201" s="34">
        <v>1650</v>
      </c>
      <c r="L201" s="17"/>
      <c r="M201" s="34">
        <v>0</v>
      </c>
      <c r="N201" s="17"/>
      <c r="O201" s="51">
        <v>0</v>
      </c>
      <c r="P201" s="17"/>
    </row>
  </sheetData>
  <mergeCells count="1078">
    <mergeCell ref="M201:N201"/>
    <mergeCell ref="O201:P201"/>
    <mergeCell ref="A201:B201"/>
    <mergeCell ref="C201:D201"/>
    <mergeCell ref="E201:J201"/>
    <mergeCell ref="K201:L201"/>
    <mergeCell ref="O199:P199"/>
    <mergeCell ref="A200:B200"/>
    <mergeCell ref="C200:D200"/>
    <mergeCell ref="E200:J200"/>
    <mergeCell ref="K200:L200"/>
    <mergeCell ref="M200:N200"/>
    <mergeCell ref="O200:P200"/>
    <mergeCell ref="A199:B199"/>
    <mergeCell ref="C199:J199"/>
    <mergeCell ref="K199:L199"/>
    <mergeCell ref="M199:N199"/>
    <mergeCell ref="O198:P198"/>
    <mergeCell ref="A197:B197"/>
    <mergeCell ref="C197:J197"/>
    <mergeCell ref="K197:L197"/>
    <mergeCell ref="M197:N197"/>
    <mergeCell ref="M195:N195"/>
    <mergeCell ref="O195:P195"/>
    <mergeCell ref="A196:B196"/>
    <mergeCell ref="C196:J196"/>
    <mergeCell ref="K196:L196"/>
    <mergeCell ref="M196:N196"/>
    <mergeCell ref="O196:P196"/>
    <mergeCell ref="A195:B195"/>
    <mergeCell ref="C195:D195"/>
    <mergeCell ref="E195:J195"/>
    <mergeCell ref="K195:L195"/>
    <mergeCell ref="O193:P193"/>
    <mergeCell ref="A194:B194"/>
    <mergeCell ref="C194:J194"/>
    <mergeCell ref="K194:L194"/>
    <mergeCell ref="M194:N194"/>
    <mergeCell ref="O194:P194"/>
    <mergeCell ref="A193:B193"/>
    <mergeCell ref="C193:J193"/>
    <mergeCell ref="K193:L193"/>
    <mergeCell ref="M193:N193"/>
    <mergeCell ref="O197:P197"/>
    <mergeCell ref="A198:B198"/>
    <mergeCell ref="C198:D198"/>
    <mergeCell ref="E198:J198"/>
    <mergeCell ref="K198:L198"/>
    <mergeCell ref="M198:N198"/>
    <mergeCell ref="M191:N191"/>
    <mergeCell ref="O191:P191"/>
    <mergeCell ref="A192:B192"/>
    <mergeCell ref="C192:D192"/>
    <mergeCell ref="E192:J192"/>
    <mergeCell ref="K192:L192"/>
    <mergeCell ref="M192:N192"/>
    <mergeCell ref="O192:P192"/>
    <mergeCell ref="A191:B191"/>
    <mergeCell ref="C191:D191"/>
    <mergeCell ref="E191:J191"/>
    <mergeCell ref="K191:L191"/>
    <mergeCell ref="M189:N189"/>
    <mergeCell ref="O189:P189"/>
    <mergeCell ref="A190:B190"/>
    <mergeCell ref="C190:D190"/>
    <mergeCell ref="E190:J190"/>
    <mergeCell ref="K190:L190"/>
    <mergeCell ref="M190:N190"/>
    <mergeCell ref="O190:P190"/>
    <mergeCell ref="A189:B189"/>
    <mergeCell ref="C189:D189"/>
    <mergeCell ref="E189:J189"/>
    <mergeCell ref="K189:L189"/>
    <mergeCell ref="M187:N187"/>
    <mergeCell ref="O187:P187"/>
    <mergeCell ref="A188:B188"/>
    <mergeCell ref="C188:D188"/>
    <mergeCell ref="E188:J188"/>
    <mergeCell ref="K188:L188"/>
    <mergeCell ref="M188:N188"/>
    <mergeCell ref="O188:P188"/>
    <mergeCell ref="A187:B187"/>
    <mergeCell ref="C187:D187"/>
    <mergeCell ref="E187:J187"/>
    <mergeCell ref="K187:L187"/>
    <mergeCell ref="M185:N185"/>
    <mergeCell ref="O185:P185"/>
    <mergeCell ref="A186:B186"/>
    <mergeCell ref="C186:D186"/>
    <mergeCell ref="E186:J186"/>
    <mergeCell ref="K186:L186"/>
    <mergeCell ref="M186:N186"/>
    <mergeCell ref="O186:P186"/>
    <mergeCell ref="A185:B185"/>
    <mergeCell ref="C185:D185"/>
    <mergeCell ref="E185:J185"/>
    <mergeCell ref="K185:L185"/>
    <mergeCell ref="M183:N183"/>
    <mergeCell ref="O183:P183"/>
    <mergeCell ref="A184:B184"/>
    <mergeCell ref="C184:J184"/>
    <mergeCell ref="K184:L184"/>
    <mergeCell ref="M184:N184"/>
    <mergeCell ref="O184:P184"/>
    <mergeCell ref="A183:B183"/>
    <mergeCell ref="C183:D183"/>
    <mergeCell ref="E183:J183"/>
    <mergeCell ref="K183:L183"/>
    <mergeCell ref="O181:P181"/>
    <mergeCell ref="A182:B182"/>
    <mergeCell ref="C182:D182"/>
    <mergeCell ref="E182:J182"/>
    <mergeCell ref="K182:L182"/>
    <mergeCell ref="M182:N182"/>
    <mergeCell ref="O182:P182"/>
    <mergeCell ref="A181:B181"/>
    <mergeCell ref="C181:J181"/>
    <mergeCell ref="K181:L181"/>
    <mergeCell ref="M181:N181"/>
    <mergeCell ref="M179:N179"/>
    <mergeCell ref="O179:P179"/>
    <mergeCell ref="A180:B180"/>
    <mergeCell ref="C180:J180"/>
    <mergeCell ref="K180:L180"/>
    <mergeCell ref="M180:N180"/>
    <mergeCell ref="O180:P180"/>
    <mergeCell ref="A179:B179"/>
    <mergeCell ref="C179:D179"/>
    <mergeCell ref="E179:J179"/>
    <mergeCell ref="K179:L179"/>
    <mergeCell ref="O177:P177"/>
    <mergeCell ref="A178:B178"/>
    <mergeCell ref="C178:D178"/>
    <mergeCell ref="E178:J178"/>
    <mergeCell ref="K178:L178"/>
    <mergeCell ref="M178:N178"/>
    <mergeCell ref="O178:P178"/>
    <mergeCell ref="A177:B177"/>
    <mergeCell ref="C177:J177"/>
    <mergeCell ref="K177:L177"/>
    <mergeCell ref="M177:N177"/>
    <mergeCell ref="M175:N175"/>
    <mergeCell ref="O175:P175"/>
    <mergeCell ref="A176:B176"/>
    <mergeCell ref="C176:J176"/>
    <mergeCell ref="K176:L176"/>
    <mergeCell ref="M176:N176"/>
    <mergeCell ref="O176:P176"/>
    <mergeCell ref="A175:B175"/>
    <mergeCell ref="C175:D175"/>
    <mergeCell ref="E175:J175"/>
    <mergeCell ref="K175:L175"/>
    <mergeCell ref="O173:P173"/>
    <mergeCell ref="A174:B174"/>
    <mergeCell ref="C174:D174"/>
    <mergeCell ref="E174:J174"/>
    <mergeCell ref="K174:L174"/>
    <mergeCell ref="M174:N174"/>
    <mergeCell ref="O174:P174"/>
    <mergeCell ref="A173:B173"/>
    <mergeCell ref="C173:J173"/>
    <mergeCell ref="K173:L173"/>
    <mergeCell ref="M173:N173"/>
    <mergeCell ref="M171:N171"/>
    <mergeCell ref="O171:P171"/>
    <mergeCell ref="A172:B172"/>
    <mergeCell ref="C172:J172"/>
    <mergeCell ref="K172:L172"/>
    <mergeCell ref="M172:N172"/>
    <mergeCell ref="O172:P172"/>
    <mergeCell ref="A171:B171"/>
    <mergeCell ref="C171:D171"/>
    <mergeCell ref="E171:J171"/>
    <mergeCell ref="K171:L171"/>
    <mergeCell ref="O169:P169"/>
    <mergeCell ref="A170:B170"/>
    <mergeCell ref="C170:J170"/>
    <mergeCell ref="K170:L170"/>
    <mergeCell ref="M170:N170"/>
    <mergeCell ref="O170:P170"/>
    <mergeCell ref="A169:B169"/>
    <mergeCell ref="C169:J169"/>
    <mergeCell ref="K169:L169"/>
    <mergeCell ref="M169:N169"/>
    <mergeCell ref="M167:N167"/>
    <mergeCell ref="O167:P167"/>
    <mergeCell ref="A168:B168"/>
    <mergeCell ref="C168:D168"/>
    <mergeCell ref="E168:J168"/>
    <mergeCell ref="K168:L168"/>
    <mergeCell ref="M168:N168"/>
    <mergeCell ref="O168:P168"/>
    <mergeCell ref="A167:B167"/>
    <mergeCell ref="C167:D167"/>
    <mergeCell ref="E167:J167"/>
    <mergeCell ref="K167:L167"/>
    <mergeCell ref="M165:N165"/>
    <mergeCell ref="O165:P165"/>
    <mergeCell ref="A166:B166"/>
    <mergeCell ref="C166:D166"/>
    <mergeCell ref="E166:J166"/>
    <mergeCell ref="K166:L166"/>
    <mergeCell ref="M166:N166"/>
    <mergeCell ref="O166:P166"/>
    <mergeCell ref="A165:B165"/>
    <mergeCell ref="C165:D165"/>
    <mergeCell ref="E165:J165"/>
    <mergeCell ref="K165:L165"/>
    <mergeCell ref="M163:N163"/>
    <mergeCell ref="O163:P163"/>
    <mergeCell ref="A164:B164"/>
    <mergeCell ref="C164:J164"/>
    <mergeCell ref="K164:L164"/>
    <mergeCell ref="M164:N164"/>
    <mergeCell ref="O164:P164"/>
    <mergeCell ref="A163:B163"/>
    <mergeCell ref="C163:D163"/>
    <mergeCell ref="E163:J163"/>
    <mergeCell ref="K163:L163"/>
    <mergeCell ref="O161:P161"/>
    <mergeCell ref="A162:B162"/>
    <mergeCell ref="C162:J162"/>
    <mergeCell ref="K162:L162"/>
    <mergeCell ref="M162:N162"/>
    <mergeCell ref="O162:P162"/>
    <mergeCell ref="A161:B161"/>
    <mergeCell ref="C161:J161"/>
    <mergeCell ref="K161:L161"/>
    <mergeCell ref="M161:N161"/>
    <mergeCell ref="O159:P159"/>
    <mergeCell ref="A160:B160"/>
    <mergeCell ref="C160:D160"/>
    <mergeCell ref="E160:J160"/>
    <mergeCell ref="K160:L160"/>
    <mergeCell ref="M160:N160"/>
    <mergeCell ref="O160:P160"/>
    <mergeCell ref="A159:B159"/>
    <mergeCell ref="C159:J159"/>
    <mergeCell ref="K159:L159"/>
    <mergeCell ref="M159:N159"/>
    <mergeCell ref="M157:N157"/>
    <mergeCell ref="O157:P157"/>
    <mergeCell ref="A158:B158"/>
    <mergeCell ref="C158:J158"/>
    <mergeCell ref="K158:L158"/>
    <mergeCell ref="M158:N158"/>
    <mergeCell ref="O158:P158"/>
    <mergeCell ref="A157:B157"/>
    <mergeCell ref="C157:D157"/>
    <mergeCell ref="E157:J157"/>
    <mergeCell ref="K157:L157"/>
    <mergeCell ref="O155:P155"/>
    <mergeCell ref="A156:B156"/>
    <mergeCell ref="C156:J156"/>
    <mergeCell ref="K156:L156"/>
    <mergeCell ref="M156:N156"/>
    <mergeCell ref="O156:P156"/>
    <mergeCell ref="A155:B155"/>
    <mergeCell ref="C155:J155"/>
    <mergeCell ref="K155:L155"/>
    <mergeCell ref="M155:N155"/>
    <mergeCell ref="O153:P153"/>
    <mergeCell ref="A154:B154"/>
    <mergeCell ref="C154:D154"/>
    <mergeCell ref="E154:J154"/>
    <mergeCell ref="K154:L154"/>
    <mergeCell ref="M154:N154"/>
    <mergeCell ref="O154:P154"/>
    <mergeCell ref="A153:B153"/>
    <mergeCell ref="C153:J153"/>
    <mergeCell ref="K153:L153"/>
    <mergeCell ref="M153:N153"/>
    <mergeCell ref="M151:N151"/>
    <mergeCell ref="O151:P151"/>
    <mergeCell ref="A152:B152"/>
    <mergeCell ref="C152:D152"/>
    <mergeCell ref="E152:J152"/>
    <mergeCell ref="K152:L152"/>
    <mergeCell ref="M152:N152"/>
    <mergeCell ref="O152:P152"/>
    <mergeCell ref="A151:B151"/>
    <mergeCell ref="C151:D151"/>
    <mergeCell ref="E151:J151"/>
    <mergeCell ref="K151:L151"/>
    <mergeCell ref="O149:P149"/>
    <mergeCell ref="A150:B150"/>
    <mergeCell ref="C150:J150"/>
    <mergeCell ref="K150:L150"/>
    <mergeCell ref="M150:N150"/>
    <mergeCell ref="O150:P150"/>
    <mergeCell ref="A149:B149"/>
    <mergeCell ref="C149:J149"/>
    <mergeCell ref="K149:L149"/>
    <mergeCell ref="M149:N149"/>
    <mergeCell ref="M147:N147"/>
    <mergeCell ref="O147:P147"/>
    <mergeCell ref="A148:B148"/>
    <mergeCell ref="C148:D148"/>
    <mergeCell ref="E148:J148"/>
    <mergeCell ref="K148:L148"/>
    <mergeCell ref="M148:N148"/>
    <mergeCell ref="O148:P148"/>
    <mergeCell ref="A147:B147"/>
    <mergeCell ref="C147:D147"/>
    <mergeCell ref="E147:J147"/>
    <mergeCell ref="K147:L147"/>
    <mergeCell ref="O145:P145"/>
    <mergeCell ref="A146:B146"/>
    <mergeCell ref="C146:J146"/>
    <mergeCell ref="K146:L146"/>
    <mergeCell ref="M146:N146"/>
    <mergeCell ref="O146:P146"/>
    <mergeCell ref="A145:B145"/>
    <mergeCell ref="C145:J145"/>
    <mergeCell ref="K145:L145"/>
    <mergeCell ref="M145:N145"/>
    <mergeCell ref="M143:N143"/>
    <mergeCell ref="O143:P143"/>
    <mergeCell ref="A144:B144"/>
    <mergeCell ref="C144:D144"/>
    <mergeCell ref="E144:J144"/>
    <mergeCell ref="K144:L144"/>
    <mergeCell ref="M144:N144"/>
    <mergeCell ref="O144:P144"/>
    <mergeCell ref="A143:B143"/>
    <mergeCell ref="C143:D143"/>
    <mergeCell ref="E143:J143"/>
    <mergeCell ref="K143:L143"/>
    <mergeCell ref="O141:P141"/>
    <mergeCell ref="A142:B142"/>
    <mergeCell ref="C142:J142"/>
    <mergeCell ref="K142:L142"/>
    <mergeCell ref="M142:N142"/>
    <mergeCell ref="O142:P142"/>
    <mergeCell ref="A141:B141"/>
    <mergeCell ref="C141:J141"/>
    <mergeCell ref="K141:L141"/>
    <mergeCell ref="M141:N141"/>
    <mergeCell ref="M139:N139"/>
    <mergeCell ref="O139:P139"/>
    <mergeCell ref="A140:B140"/>
    <mergeCell ref="C140:D140"/>
    <mergeCell ref="E140:J140"/>
    <mergeCell ref="K140:L140"/>
    <mergeCell ref="M140:N140"/>
    <mergeCell ref="O140:P140"/>
    <mergeCell ref="A139:B139"/>
    <mergeCell ref="C139:D139"/>
    <mergeCell ref="E139:J139"/>
    <mergeCell ref="K139:L139"/>
    <mergeCell ref="O137:P137"/>
    <mergeCell ref="A138:B138"/>
    <mergeCell ref="C138:D138"/>
    <mergeCell ref="E138:J138"/>
    <mergeCell ref="K138:L138"/>
    <mergeCell ref="M138:N138"/>
    <mergeCell ref="O138:P138"/>
    <mergeCell ref="A137:B137"/>
    <mergeCell ref="C137:J137"/>
    <mergeCell ref="K137:L137"/>
    <mergeCell ref="M137:N137"/>
    <mergeCell ref="M135:N135"/>
    <mergeCell ref="O135:P135"/>
    <mergeCell ref="A136:B136"/>
    <mergeCell ref="C136:J136"/>
    <mergeCell ref="K136:L136"/>
    <mergeCell ref="M136:N136"/>
    <mergeCell ref="O136:P136"/>
    <mergeCell ref="A135:B135"/>
    <mergeCell ref="C135:D135"/>
    <mergeCell ref="E135:J135"/>
    <mergeCell ref="K135:L135"/>
    <mergeCell ref="M133:N133"/>
    <mergeCell ref="O133:P133"/>
    <mergeCell ref="A134:B134"/>
    <mergeCell ref="C134:D134"/>
    <mergeCell ref="E134:J134"/>
    <mergeCell ref="K134:L134"/>
    <mergeCell ref="M134:N134"/>
    <mergeCell ref="O134:P134"/>
    <mergeCell ref="A133:B133"/>
    <mergeCell ref="C133:D133"/>
    <mergeCell ref="E133:J133"/>
    <mergeCell ref="K133:L133"/>
    <mergeCell ref="M131:N131"/>
    <mergeCell ref="O131:P131"/>
    <mergeCell ref="A132:B132"/>
    <mergeCell ref="C132:D132"/>
    <mergeCell ref="E132:J132"/>
    <mergeCell ref="K132:L132"/>
    <mergeCell ref="M132:N132"/>
    <mergeCell ref="O132:P132"/>
    <mergeCell ref="A131:B131"/>
    <mergeCell ref="C131:D131"/>
    <mergeCell ref="E131:J131"/>
    <mergeCell ref="K131:L131"/>
    <mergeCell ref="M129:N129"/>
    <mergeCell ref="O129:P129"/>
    <mergeCell ref="A130:B130"/>
    <mergeCell ref="C130:D130"/>
    <mergeCell ref="E130:J130"/>
    <mergeCell ref="K130:L130"/>
    <mergeCell ref="M130:N130"/>
    <mergeCell ref="O130:P130"/>
    <mergeCell ref="A129:B129"/>
    <mergeCell ref="C129:D129"/>
    <mergeCell ref="E129:J129"/>
    <mergeCell ref="K129:L129"/>
    <mergeCell ref="O127:P127"/>
    <mergeCell ref="A128:B128"/>
    <mergeCell ref="C128:D128"/>
    <mergeCell ref="E128:J128"/>
    <mergeCell ref="K128:L128"/>
    <mergeCell ref="M128:N128"/>
    <mergeCell ref="O128:P128"/>
    <mergeCell ref="A127:B127"/>
    <mergeCell ref="C127:J127"/>
    <mergeCell ref="K127:L127"/>
    <mergeCell ref="M127:N127"/>
    <mergeCell ref="M125:N125"/>
    <mergeCell ref="O125:P125"/>
    <mergeCell ref="A126:B126"/>
    <mergeCell ref="C126:D126"/>
    <mergeCell ref="E126:J126"/>
    <mergeCell ref="K126:L126"/>
    <mergeCell ref="M126:N126"/>
    <mergeCell ref="O126:P126"/>
    <mergeCell ref="A125:B125"/>
    <mergeCell ref="C125:D125"/>
    <mergeCell ref="E125:J125"/>
    <mergeCell ref="K125:L125"/>
    <mergeCell ref="O123:P123"/>
    <mergeCell ref="A124:B124"/>
    <mergeCell ref="C124:D124"/>
    <mergeCell ref="E124:J124"/>
    <mergeCell ref="K124:L124"/>
    <mergeCell ref="M124:N124"/>
    <mergeCell ref="O124:P124"/>
    <mergeCell ref="A123:B123"/>
    <mergeCell ref="C123:J123"/>
    <mergeCell ref="K123:L123"/>
    <mergeCell ref="M123:N123"/>
    <mergeCell ref="M121:N121"/>
    <mergeCell ref="O121:P121"/>
    <mergeCell ref="A122:B122"/>
    <mergeCell ref="C122:J122"/>
    <mergeCell ref="K122:L122"/>
    <mergeCell ref="M122:N122"/>
    <mergeCell ref="O122:P122"/>
    <mergeCell ref="A121:B121"/>
    <mergeCell ref="C121:D121"/>
    <mergeCell ref="E121:J121"/>
    <mergeCell ref="K121:L121"/>
    <mergeCell ref="O119:P119"/>
    <mergeCell ref="A120:B120"/>
    <mergeCell ref="C120:D120"/>
    <mergeCell ref="E120:J120"/>
    <mergeCell ref="K120:L120"/>
    <mergeCell ref="M120:N120"/>
    <mergeCell ref="O120:P120"/>
    <mergeCell ref="A119:B119"/>
    <mergeCell ref="C119:J119"/>
    <mergeCell ref="K119:L119"/>
    <mergeCell ref="M119:N119"/>
    <mergeCell ref="M117:N117"/>
    <mergeCell ref="O117:P117"/>
    <mergeCell ref="A118:B118"/>
    <mergeCell ref="C118:J118"/>
    <mergeCell ref="K118:L118"/>
    <mergeCell ref="M118:N118"/>
    <mergeCell ref="O118:P118"/>
    <mergeCell ref="A117:B117"/>
    <mergeCell ref="C117:D117"/>
    <mergeCell ref="E117:J117"/>
    <mergeCell ref="K117:L117"/>
    <mergeCell ref="O115:P115"/>
    <mergeCell ref="A116:B116"/>
    <mergeCell ref="C116:D116"/>
    <mergeCell ref="E116:J116"/>
    <mergeCell ref="K116:L116"/>
    <mergeCell ref="M116:N116"/>
    <mergeCell ref="O116:P116"/>
    <mergeCell ref="A115:B115"/>
    <mergeCell ref="C115:J115"/>
    <mergeCell ref="K115:L115"/>
    <mergeCell ref="M115:N115"/>
    <mergeCell ref="M113:N113"/>
    <mergeCell ref="O113:P113"/>
    <mergeCell ref="A114:B114"/>
    <mergeCell ref="C114:J114"/>
    <mergeCell ref="K114:L114"/>
    <mergeCell ref="M114:N114"/>
    <mergeCell ref="O114:P114"/>
    <mergeCell ref="A113:B113"/>
    <mergeCell ref="C113:D113"/>
    <mergeCell ref="E113:J113"/>
    <mergeCell ref="K113:L113"/>
    <mergeCell ref="O111:P111"/>
    <mergeCell ref="A112:B112"/>
    <mergeCell ref="C112:D112"/>
    <mergeCell ref="E112:J112"/>
    <mergeCell ref="K112:L112"/>
    <mergeCell ref="M112:N112"/>
    <mergeCell ref="O112:P112"/>
    <mergeCell ref="A111:B111"/>
    <mergeCell ref="C111:J111"/>
    <mergeCell ref="K111:L111"/>
    <mergeCell ref="M111:N111"/>
    <mergeCell ref="M109:N109"/>
    <mergeCell ref="O109:P109"/>
    <mergeCell ref="A110:B110"/>
    <mergeCell ref="C110:J110"/>
    <mergeCell ref="K110:L110"/>
    <mergeCell ref="M110:N110"/>
    <mergeCell ref="O110:P110"/>
    <mergeCell ref="A109:B109"/>
    <mergeCell ref="C109:D109"/>
    <mergeCell ref="E109:J109"/>
    <mergeCell ref="K109:L109"/>
    <mergeCell ref="M107:N107"/>
    <mergeCell ref="O107:P107"/>
    <mergeCell ref="A108:B108"/>
    <mergeCell ref="C108:D108"/>
    <mergeCell ref="E108:J108"/>
    <mergeCell ref="K108:L108"/>
    <mergeCell ref="M108:N108"/>
    <mergeCell ref="O108:P108"/>
    <mergeCell ref="A107:B107"/>
    <mergeCell ref="C107:D107"/>
    <mergeCell ref="E107:J107"/>
    <mergeCell ref="K107:L107"/>
    <mergeCell ref="O105:P105"/>
    <mergeCell ref="A106:B106"/>
    <mergeCell ref="C106:D106"/>
    <mergeCell ref="E106:J106"/>
    <mergeCell ref="K106:L106"/>
    <mergeCell ref="M106:N106"/>
    <mergeCell ref="O106:P106"/>
    <mergeCell ref="A105:B105"/>
    <mergeCell ref="C105:J105"/>
    <mergeCell ref="K105:L105"/>
    <mergeCell ref="M105:N105"/>
    <mergeCell ref="M103:N103"/>
    <mergeCell ref="O103:P103"/>
    <mergeCell ref="A104:B104"/>
    <mergeCell ref="C104:J104"/>
    <mergeCell ref="K104:L104"/>
    <mergeCell ref="M104:N104"/>
    <mergeCell ref="O104:P104"/>
    <mergeCell ref="A103:B103"/>
    <mergeCell ref="C103:D103"/>
    <mergeCell ref="E103:J103"/>
    <mergeCell ref="K103:L103"/>
    <mergeCell ref="M101:N101"/>
    <mergeCell ref="O101:P101"/>
    <mergeCell ref="A102:B102"/>
    <mergeCell ref="C102:D102"/>
    <mergeCell ref="E102:J102"/>
    <mergeCell ref="K102:L102"/>
    <mergeCell ref="M102:N102"/>
    <mergeCell ref="O102:P102"/>
    <mergeCell ref="A101:B101"/>
    <mergeCell ref="C101:D101"/>
    <mergeCell ref="E101:J101"/>
    <mergeCell ref="K101:L101"/>
    <mergeCell ref="M99:N99"/>
    <mergeCell ref="O99:P99"/>
    <mergeCell ref="A100:B100"/>
    <mergeCell ref="C100:D100"/>
    <mergeCell ref="E100:J100"/>
    <mergeCell ref="K100:L100"/>
    <mergeCell ref="M100:N100"/>
    <mergeCell ref="O100:P100"/>
    <mergeCell ref="A99:B99"/>
    <mergeCell ref="C99:D99"/>
    <mergeCell ref="E99:J99"/>
    <mergeCell ref="K99:L99"/>
    <mergeCell ref="O97:P97"/>
    <mergeCell ref="A98:B98"/>
    <mergeCell ref="C98:D98"/>
    <mergeCell ref="E98:J98"/>
    <mergeCell ref="K98:L98"/>
    <mergeCell ref="M98:N98"/>
    <mergeCell ref="O98:P98"/>
    <mergeCell ref="A97:B97"/>
    <mergeCell ref="C97:J97"/>
    <mergeCell ref="K97:L97"/>
    <mergeCell ref="M97:N97"/>
    <mergeCell ref="M95:N95"/>
    <mergeCell ref="O95:P95"/>
    <mergeCell ref="A96:B96"/>
    <mergeCell ref="C96:J96"/>
    <mergeCell ref="K96:L96"/>
    <mergeCell ref="M96:N96"/>
    <mergeCell ref="O96:P96"/>
    <mergeCell ref="A95:B95"/>
    <mergeCell ref="C95:D95"/>
    <mergeCell ref="E95:J95"/>
    <mergeCell ref="K95:L95"/>
    <mergeCell ref="O93:P93"/>
    <mergeCell ref="A94:B94"/>
    <mergeCell ref="C94:D94"/>
    <mergeCell ref="E94:J94"/>
    <mergeCell ref="K94:L94"/>
    <mergeCell ref="M94:N94"/>
    <mergeCell ref="O94:P94"/>
    <mergeCell ref="A93:B93"/>
    <mergeCell ref="C93:J93"/>
    <mergeCell ref="K93:L93"/>
    <mergeCell ref="M93:N93"/>
    <mergeCell ref="O91:P91"/>
    <mergeCell ref="A92:B92"/>
    <mergeCell ref="C92:D92"/>
    <mergeCell ref="E92:J92"/>
    <mergeCell ref="K92:L92"/>
    <mergeCell ref="M92:N92"/>
    <mergeCell ref="O92:P92"/>
    <mergeCell ref="A91:B91"/>
    <mergeCell ref="C91:J91"/>
    <mergeCell ref="K91:L91"/>
    <mergeCell ref="M91:N91"/>
    <mergeCell ref="O89:P89"/>
    <mergeCell ref="A90:B90"/>
    <mergeCell ref="C90:D90"/>
    <mergeCell ref="E90:J90"/>
    <mergeCell ref="K90:L90"/>
    <mergeCell ref="M90:N90"/>
    <mergeCell ref="O90:P90"/>
    <mergeCell ref="A89:B89"/>
    <mergeCell ref="C89:J89"/>
    <mergeCell ref="K89:L89"/>
    <mergeCell ref="M89:N89"/>
    <mergeCell ref="M87:N87"/>
    <mergeCell ref="O87:P87"/>
    <mergeCell ref="A88:B88"/>
    <mergeCell ref="C88:J88"/>
    <mergeCell ref="K88:L88"/>
    <mergeCell ref="M88:N88"/>
    <mergeCell ref="O88:P88"/>
    <mergeCell ref="A87:B87"/>
    <mergeCell ref="C87:D87"/>
    <mergeCell ref="E87:J87"/>
    <mergeCell ref="K87:L87"/>
    <mergeCell ref="O85:P85"/>
    <mergeCell ref="A86:B86"/>
    <mergeCell ref="C86:J86"/>
    <mergeCell ref="K86:L86"/>
    <mergeCell ref="M86:N86"/>
    <mergeCell ref="O86:P86"/>
    <mergeCell ref="A85:B85"/>
    <mergeCell ref="C85:J85"/>
    <mergeCell ref="K85:L85"/>
    <mergeCell ref="M85:N85"/>
    <mergeCell ref="M83:N83"/>
    <mergeCell ref="O83:P83"/>
    <mergeCell ref="A84:B84"/>
    <mergeCell ref="C84:D84"/>
    <mergeCell ref="E84:J84"/>
    <mergeCell ref="K84:L84"/>
    <mergeCell ref="M84:N84"/>
    <mergeCell ref="O84:P84"/>
    <mergeCell ref="A83:B83"/>
    <mergeCell ref="C83:D83"/>
    <mergeCell ref="E83:J83"/>
    <mergeCell ref="K83:L83"/>
    <mergeCell ref="M81:N81"/>
    <mergeCell ref="O81:P81"/>
    <mergeCell ref="A82:B82"/>
    <mergeCell ref="C82:D82"/>
    <mergeCell ref="E82:J82"/>
    <mergeCell ref="K82:L82"/>
    <mergeCell ref="M82:N82"/>
    <mergeCell ref="O82:P82"/>
    <mergeCell ref="A81:B81"/>
    <mergeCell ref="C81:D81"/>
    <mergeCell ref="E81:J81"/>
    <mergeCell ref="K81:L81"/>
    <mergeCell ref="M79:N79"/>
    <mergeCell ref="O79:P79"/>
    <mergeCell ref="A80:B80"/>
    <mergeCell ref="C80:J80"/>
    <mergeCell ref="K80:L80"/>
    <mergeCell ref="M80:N80"/>
    <mergeCell ref="O80:P80"/>
    <mergeCell ref="A79:B79"/>
    <mergeCell ref="C79:D79"/>
    <mergeCell ref="E79:J79"/>
    <mergeCell ref="K79:L79"/>
    <mergeCell ref="O77:P77"/>
    <mergeCell ref="A78:B78"/>
    <mergeCell ref="C78:D78"/>
    <mergeCell ref="E78:J78"/>
    <mergeCell ref="K78:L78"/>
    <mergeCell ref="M78:N78"/>
    <mergeCell ref="O78:P78"/>
    <mergeCell ref="A77:B77"/>
    <mergeCell ref="C77:J77"/>
    <mergeCell ref="K77:L77"/>
    <mergeCell ref="M77:N77"/>
    <mergeCell ref="M75:N75"/>
    <mergeCell ref="O75:P75"/>
    <mergeCell ref="A76:B76"/>
    <mergeCell ref="C76:D76"/>
    <mergeCell ref="E76:J76"/>
    <mergeCell ref="K76:L76"/>
    <mergeCell ref="M76:N76"/>
    <mergeCell ref="O76:P76"/>
    <mergeCell ref="A75:B75"/>
    <mergeCell ref="C75:D75"/>
    <mergeCell ref="E75:J75"/>
    <mergeCell ref="K75:L75"/>
    <mergeCell ref="M73:N73"/>
    <mergeCell ref="O73:P73"/>
    <mergeCell ref="A74:B74"/>
    <mergeCell ref="C74:D74"/>
    <mergeCell ref="E74:J74"/>
    <mergeCell ref="K74:L74"/>
    <mergeCell ref="M74:N74"/>
    <mergeCell ref="O74:P74"/>
    <mergeCell ref="A73:B73"/>
    <mergeCell ref="C73:D73"/>
    <mergeCell ref="E73:J73"/>
    <mergeCell ref="K73:L73"/>
    <mergeCell ref="M71:N71"/>
    <mergeCell ref="O71:P71"/>
    <mergeCell ref="A72:B72"/>
    <mergeCell ref="C72:D72"/>
    <mergeCell ref="E72:J72"/>
    <mergeCell ref="K72:L72"/>
    <mergeCell ref="M72:N72"/>
    <mergeCell ref="O72:P72"/>
    <mergeCell ref="A71:B71"/>
    <mergeCell ref="C71:D71"/>
    <mergeCell ref="E71:J71"/>
    <mergeCell ref="K71:L71"/>
    <mergeCell ref="M69:N69"/>
    <mergeCell ref="O69:P69"/>
    <mergeCell ref="A70:B70"/>
    <mergeCell ref="C70:D70"/>
    <mergeCell ref="E70:J70"/>
    <mergeCell ref="K70:L70"/>
    <mergeCell ref="M70:N70"/>
    <mergeCell ref="O70:P70"/>
    <mergeCell ref="A69:B69"/>
    <mergeCell ref="C69:D69"/>
    <mergeCell ref="E69:J69"/>
    <mergeCell ref="K69:L69"/>
    <mergeCell ref="M67:N67"/>
    <mergeCell ref="O67:P67"/>
    <mergeCell ref="A68:B68"/>
    <mergeCell ref="C68:D68"/>
    <mergeCell ref="E68:J68"/>
    <mergeCell ref="K68:L68"/>
    <mergeCell ref="M68:N68"/>
    <mergeCell ref="O68:P68"/>
    <mergeCell ref="A67:B67"/>
    <mergeCell ref="C67:D67"/>
    <mergeCell ref="E67:J67"/>
    <mergeCell ref="K67:L67"/>
    <mergeCell ref="M65:N65"/>
    <mergeCell ref="O65:P65"/>
    <mergeCell ref="A66:B66"/>
    <mergeCell ref="C66:D66"/>
    <mergeCell ref="E66:J66"/>
    <mergeCell ref="K66:L66"/>
    <mergeCell ref="M66:N66"/>
    <mergeCell ref="O66:P66"/>
    <mergeCell ref="A65:B65"/>
    <mergeCell ref="C65:D65"/>
    <mergeCell ref="E65:J65"/>
    <mergeCell ref="K65:L65"/>
    <mergeCell ref="M63:N63"/>
    <mergeCell ref="O63:P63"/>
    <mergeCell ref="A64:B64"/>
    <mergeCell ref="C64:D64"/>
    <mergeCell ref="E64:J64"/>
    <mergeCell ref="K64:L64"/>
    <mergeCell ref="M64:N64"/>
    <mergeCell ref="O64:P64"/>
    <mergeCell ref="A63:B63"/>
    <mergeCell ref="C63:D63"/>
    <mergeCell ref="E63:J63"/>
    <mergeCell ref="K63:L63"/>
    <mergeCell ref="M61:N61"/>
    <mergeCell ref="O61:P61"/>
    <mergeCell ref="A62:B62"/>
    <mergeCell ref="C62:D62"/>
    <mergeCell ref="E62:J62"/>
    <mergeCell ref="K62:L62"/>
    <mergeCell ref="M62:N62"/>
    <mergeCell ref="O62:P62"/>
    <mergeCell ref="A61:B61"/>
    <mergeCell ref="C61:D61"/>
    <mergeCell ref="E61:J61"/>
    <mergeCell ref="K61:L61"/>
    <mergeCell ref="M59:N59"/>
    <mergeCell ref="O59:P59"/>
    <mergeCell ref="A60:B60"/>
    <mergeCell ref="C60:D60"/>
    <mergeCell ref="E60:J60"/>
    <mergeCell ref="K60:L60"/>
    <mergeCell ref="M60:N60"/>
    <mergeCell ref="O60:P60"/>
    <mergeCell ref="A59:B59"/>
    <mergeCell ref="C59:D59"/>
    <mergeCell ref="E59:J59"/>
    <mergeCell ref="K59:L59"/>
    <mergeCell ref="M57:N57"/>
    <mergeCell ref="O57:P57"/>
    <mergeCell ref="A58:B58"/>
    <mergeCell ref="C58:D58"/>
    <mergeCell ref="E58:J58"/>
    <mergeCell ref="K58:L58"/>
    <mergeCell ref="M58:N58"/>
    <mergeCell ref="O58:P58"/>
    <mergeCell ref="A57:B57"/>
    <mergeCell ref="C57:D57"/>
    <mergeCell ref="E57:J57"/>
    <mergeCell ref="K57:L57"/>
    <mergeCell ref="O55:P55"/>
    <mergeCell ref="A56:B56"/>
    <mergeCell ref="C56:D56"/>
    <mergeCell ref="E56:J56"/>
    <mergeCell ref="K56:L56"/>
    <mergeCell ref="M56:N56"/>
    <mergeCell ref="O56:P56"/>
    <mergeCell ref="A55:B55"/>
    <mergeCell ref="C55:J55"/>
    <mergeCell ref="K55:L55"/>
    <mergeCell ref="M55:N55"/>
    <mergeCell ref="M53:N53"/>
    <mergeCell ref="O53:P53"/>
    <mergeCell ref="A54:B54"/>
    <mergeCell ref="C54:J54"/>
    <mergeCell ref="K54:L54"/>
    <mergeCell ref="M54:N54"/>
    <mergeCell ref="O54:P54"/>
    <mergeCell ref="A53:B53"/>
    <mergeCell ref="C53:D53"/>
    <mergeCell ref="E53:J53"/>
    <mergeCell ref="K53:L53"/>
    <mergeCell ref="M51:N51"/>
    <mergeCell ref="O51:P51"/>
    <mergeCell ref="A52:B52"/>
    <mergeCell ref="C52:D52"/>
    <mergeCell ref="E52:J52"/>
    <mergeCell ref="K52:L52"/>
    <mergeCell ref="M52:N52"/>
    <mergeCell ref="O52:P52"/>
    <mergeCell ref="A51:B51"/>
    <mergeCell ref="C51:D51"/>
    <mergeCell ref="E51:J51"/>
    <mergeCell ref="K51:L51"/>
    <mergeCell ref="O49:P49"/>
    <mergeCell ref="A50:B50"/>
    <mergeCell ref="C50:J50"/>
    <mergeCell ref="K50:L50"/>
    <mergeCell ref="M50:N50"/>
    <mergeCell ref="O50:P50"/>
    <mergeCell ref="A49:B49"/>
    <mergeCell ref="C49:J49"/>
    <mergeCell ref="K49:L49"/>
    <mergeCell ref="M49:N49"/>
    <mergeCell ref="M47:N47"/>
    <mergeCell ref="O47:P47"/>
    <mergeCell ref="A48:B48"/>
    <mergeCell ref="C48:D48"/>
    <mergeCell ref="E48:J48"/>
    <mergeCell ref="K48:L48"/>
    <mergeCell ref="M48:N48"/>
    <mergeCell ref="O48:P48"/>
    <mergeCell ref="A47:B47"/>
    <mergeCell ref="C47:D47"/>
    <mergeCell ref="E47:J47"/>
    <mergeCell ref="K47:L47"/>
    <mergeCell ref="M45:N45"/>
    <mergeCell ref="O45:P45"/>
    <mergeCell ref="A46:B46"/>
    <mergeCell ref="C46:D46"/>
    <mergeCell ref="E46:J46"/>
    <mergeCell ref="K46:L46"/>
    <mergeCell ref="M46:N46"/>
    <mergeCell ref="O46:P46"/>
    <mergeCell ref="A45:B45"/>
    <mergeCell ref="C45:D45"/>
    <mergeCell ref="E45:J45"/>
    <mergeCell ref="K45:L45"/>
    <mergeCell ref="O43:P43"/>
    <mergeCell ref="A44:B44"/>
    <mergeCell ref="C44:J44"/>
    <mergeCell ref="K44:L44"/>
    <mergeCell ref="M44:N44"/>
    <mergeCell ref="O44:P44"/>
    <mergeCell ref="A43:B43"/>
    <mergeCell ref="C43:J43"/>
    <mergeCell ref="K43:L43"/>
    <mergeCell ref="M43:N43"/>
    <mergeCell ref="M41:N41"/>
    <mergeCell ref="O41:P41"/>
    <mergeCell ref="A42:B42"/>
    <mergeCell ref="C42:D42"/>
    <mergeCell ref="E42:J42"/>
    <mergeCell ref="K40:L40"/>
    <mergeCell ref="K42:L42"/>
    <mergeCell ref="M42:N42"/>
    <mergeCell ref="O42:P42"/>
    <mergeCell ref="A41:B41"/>
    <mergeCell ref="C41:D41"/>
    <mergeCell ref="E41:J41"/>
    <mergeCell ref="A40:B40"/>
    <mergeCell ref="M40:N40"/>
    <mergeCell ref="C40:D40"/>
    <mergeCell ref="E40:J40"/>
    <mergeCell ref="O40:P40"/>
    <mergeCell ref="K39:L39"/>
    <mergeCell ref="K41:L41"/>
    <mergeCell ref="O37:P37"/>
    <mergeCell ref="A38:B38"/>
    <mergeCell ref="C38:J38"/>
    <mergeCell ref="K38:L38"/>
    <mergeCell ref="M38:N38"/>
    <mergeCell ref="O38:P38"/>
    <mergeCell ref="A37:B37"/>
    <mergeCell ref="C37:J37"/>
    <mergeCell ref="K37:L37"/>
    <mergeCell ref="M37:N37"/>
    <mergeCell ref="O35:P35"/>
    <mergeCell ref="A36:B36"/>
    <mergeCell ref="C36:J36"/>
    <mergeCell ref="K36:L36"/>
    <mergeCell ref="M36:N36"/>
    <mergeCell ref="O36:P36"/>
    <mergeCell ref="A35:B35"/>
    <mergeCell ref="C35:J35"/>
    <mergeCell ref="K35:L35"/>
    <mergeCell ref="M35:N35"/>
    <mergeCell ref="M39:N39"/>
    <mergeCell ref="C39:J39"/>
    <mergeCell ref="O39:P39"/>
    <mergeCell ref="A39:B39"/>
    <mergeCell ref="O33:P33"/>
    <mergeCell ref="A34:B34"/>
    <mergeCell ref="C34:J34"/>
    <mergeCell ref="K34:L34"/>
    <mergeCell ref="M34:N34"/>
    <mergeCell ref="O34:P34"/>
    <mergeCell ref="A33:B33"/>
    <mergeCell ref="C33:J33"/>
    <mergeCell ref="K33:L33"/>
    <mergeCell ref="M33:N33"/>
    <mergeCell ref="O31:P31"/>
    <mergeCell ref="A32:B32"/>
    <mergeCell ref="C32:J32"/>
    <mergeCell ref="K32:L32"/>
    <mergeCell ref="M32:N32"/>
    <mergeCell ref="O32:P32"/>
    <mergeCell ref="A31:B31"/>
    <mergeCell ref="C31:J31"/>
    <mergeCell ref="K31:L31"/>
    <mergeCell ref="M31:N31"/>
    <mergeCell ref="O29:P29"/>
    <mergeCell ref="A30:B30"/>
    <mergeCell ref="C30:J30"/>
    <mergeCell ref="K30:L30"/>
    <mergeCell ref="M30:N30"/>
    <mergeCell ref="O30:P30"/>
    <mergeCell ref="A29:B29"/>
    <mergeCell ref="C29:J29"/>
    <mergeCell ref="K29:L29"/>
    <mergeCell ref="M29:N29"/>
    <mergeCell ref="O27:P27"/>
    <mergeCell ref="A28:B28"/>
    <mergeCell ref="C28:J28"/>
    <mergeCell ref="K28:L28"/>
    <mergeCell ref="M28:N28"/>
    <mergeCell ref="O28:P28"/>
    <mergeCell ref="A27:B27"/>
    <mergeCell ref="C27:J27"/>
    <mergeCell ref="K27:L27"/>
    <mergeCell ref="M27:N27"/>
    <mergeCell ref="O25:P25"/>
    <mergeCell ref="A26:B26"/>
    <mergeCell ref="C26:J26"/>
    <mergeCell ref="K26:L26"/>
    <mergeCell ref="M26:N26"/>
    <mergeCell ref="O26:P26"/>
    <mergeCell ref="A25:B25"/>
    <mergeCell ref="C25:J25"/>
    <mergeCell ref="K25:L25"/>
    <mergeCell ref="M25:N25"/>
    <mergeCell ref="O23:P23"/>
    <mergeCell ref="A24:B24"/>
    <mergeCell ref="C24:J24"/>
    <mergeCell ref="K24:L24"/>
    <mergeCell ref="M24:N24"/>
    <mergeCell ref="O24:P24"/>
    <mergeCell ref="A23:B23"/>
    <mergeCell ref="C23:J23"/>
    <mergeCell ref="K23:L23"/>
    <mergeCell ref="M23:N23"/>
    <mergeCell ref="O21:P21"/>
    <mergeCell ref="A22:B22"/>
    <mergeCell ref="C22:J22"/>
    <mergeCell ref="K22:L22"/>
    <mergeCell ref="M22:N22"/>
    <mergeCell ref="O22:P22"/>
    <mergeCell ref="A21:B21"/>
    <mergeCell ref="C21:J21"/>
    <mergeCell ref="K21:L21"/>
    <mergeCell ref="M21:N21"/>
    <mergeCell ref="O19:P19"/>
    <mergeCell ref="A20:B20"/>
    <mergeCell ref="C20:J20"/>
    <mergeCell ref="K20:L20"/>
    <mergeCell ref="M20:N20"/>
    <mergeCell ref="O20:P20"/>
    <mergeCell ref="A19:B19"/>
    <mergeCell ref="C19:J19"/>
    <mergeCell ref="K19:L19"/>
    <mergeCell ref="M19:N19"/>
    <mergeCell ref="O17:P17"/>
    <mergeCell ref="A18:B18"/>
    <mergeCell ref="C18:J18"/>
    <mergeCell ref="K18:L18"/>
    <mergeCell ref="M18:N18"/>
    <mergeCell ref="O18:P18"/>
    <mergeCell ref="A17:B17"/>
    <mergeCell ref="C17:J17"/>
    <mergeCell ref="K17:L17"/>
    <mergeCell ref="M17:N17"/>
    <mergeCell ref="O15:P15"/>
    <mergeCell ref="A16:B16"/>
    <mergeCell ref="C16:J16"/>
    <mergeCell ref="K16:L16"/>
    <mergeCell ref="M16:N16"/>
    <mergeCell ref="O16:P16"/>
    <mergeCell ref="A15:B15"/>
    <mergeCell ref="C15:J15"/>
    <mergeCell ref="K15:L15"/>
    <mergeCell ref="M15:N15"/>
    <mergeCell ref="O13:P13"/>
    <mergeCell ref="A14:B14"/>
    <mergeCell ref="C14:J14"/>
    <mergeCell ref="K14:L14"/>
    <mergeCell ref="M14:N14"/>
    <mergeCell ref="O14:P14"/>
    <mergeCell ref="A13:B13"/>
    <mergeCell ref="C13:J13"/>
    <mergeCell ref="K13:L13"/>
    <mergeCell ref="M13:N13"/>
    <mergeCell ref="A6:P6"/>
    <mergeCell ref="A7:P7"/>
    <mergeCell ref="A8:P8"/>
    <mergeCell ref="K9:L9"/>
    <mergeCell ref="M9:N9"/>
    <mergeCell ref="O9:P9"/>
    <mergeCell ref="A9:B9"/>
    <mergeCell ref="C9:J9"/>
    <mergeCell ref="A1:B1"/>
    <mergeCell ref="A2:B2"/>
    <mergeCell ref="A3:B3"/>
    <mergeCell ref="A4:B4"/>
    <mergeCell ref="A5:B5"/>
    <mergeCell ref="A12:J12"/>
    <mergeCell ref="K12:L12"/>
    <mergeCell ref="M12:N12"/>
    <mergeCell ref="O12:P12"/>
    <mergeCell ref="K11:L11"/>
    <mergeCell ref="M11:N11"/>
    <mergeCell ref="O11:P11"/>
    <mergeCell ref="A11:B11"/>
    <mergeCell ref="C11:D11"/>
    <mergeCell ref="E11:J11"/>
    <mergeCell ref="K10:L10"/>
    <mergeCell ref="M10:N10"/>
    <mergeCell ref="O10:P10"/>
    <mergeCell ref="A10:B10"/>
    <mergeCell ref="C10:J10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Izvještaj o izvršenju proračuna</vt:lpstr>
      <vt:lpstr>Prihodi i rashodi prema ekonoms</vt:lpstr>
      <vt:lpstr>Prihodi i rashodi prema izvorim</vt:lpstr>
      <vt:lpstr>Rashodi prema funkcijskoj klasi</vt:lpstr>
      <vt:lpstr>Račun financiranja prema ekonom</vt:lpstr>
      <vt:lpstr>Račun financiranja prema izvori</vt:lpstr>
      <vt:lpstr>Izvršenje po organizacijskoj kl</vt:lpstr>
      <vt:lpstr>Izvršenje po programskoj klasif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Antonija Mastelic</cp:lastModifiedBy>
  <cp:lastPrinted>2024-07-29T11:12:55Z</cp:lastPrinted>
  <dcterms:created xsi:type="dcterms:W3CDTF">2024-07-24T08:16:23Z</dcterms:created>
  <dcterms:modified xsi:type="dcterms:W3CDTF">2024-07-31T08:03:10Z</dcterms:modified>
</cp:coreProperties>
</file>